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E:\FullCalendar\TEMP\Проект 2024\на сайт затверджений ЄКП2024\"/>
    </mc:Choice>
  </mc:AlternateContent>
  <bookViews>
    <workbookView xWindow="-108" yWindow="-108" windowWidth="23256" windowHeight="12576" firstSheet="1" activeTab="6"/>
  </bookViews>
  <sheets>
    <sheet name="24ФСТ Україна" sheetId="20" r:id="rId1"/>
    <sheet name="24ЦШВСМ Укр" sheetId="21" r:id="rId2"/>
    <sheet name="24-Спартак" sheetId="6" r:id="rId3"/>
    <sheet name="ЦШВСМ Спартак 24" sheetId="7" r:id="rId4"/>
    <sheet name="ФСТ КОЛОС 24" sheetId="4" r:id="rId5"/>
    <sheet name="24ЦШВСМ Колос" sheetId="19" r:id="rId6"/>
    <sheet name="Динамо 24" sheetId="18" r:id="rId7"/>
  </sheets>
  <definedNames>
    <definedName name="_xlnm.Print_Titles" localSheetId="2">'24-Спартак'!$5:$6</definedName>
    <definedName name="_xlnm.Print_Titles" localSheetId="0">'24ФСТ Україна'!$5:$6</definedName>
    <definedName name="_xlnm.Print_Titles" localSheetId="5">'24ЦШВСМ Колос'!$5:$6</definedName>
    <definedName name="_xlnm.Print_Titles" localSheetId="1">'24ЦШВСМ Укр'!$5:$6</definedName>
    <definedName name="_xlnm.Print_Titles" localSheetId="6">'Динамо 24'!$6:$7</definedName>
    <definedName name="_xlnm.Print_Titles" localSheetId="4">'ФСТ КОЛОС 24'!$5:$6</definedName>
    <definedName name="_xlnm.Print_Titles" localSheetId="3">'ЦШВСМ Спартак 24'!$5:$6</definedName>
    <definedName name="Запрос_баскетбол___жін." localSheetId="1">'24ЦШВСМ Укр'!#REF!</definedName>
    <definedName name="Запрос_баскетбол___жін." localSheetId="6">'Динамо 24'!#REF!</definedName>
    <definedName name="Запрос_баскетбол___чол." localSheetId="1">'24ЦШВСМ Укр'!#REF!</definedName>
    <definedName name="Запрос_баскетбол___чол." localSheetId="6">'Динамо 24'!#REF!</definedName>
    <definedName name="Запрос_бейсбол" localSheetId="1">'24ЦШВСМ Укр'!#REF!</definedName>
    <definedName name="Запрос_бейсбол" localSheetId="6">'Динамо 24'!#REF!</definedName>
    <definedName name="Запрос_бобслей" localSheetId="1">'24ЦШВСМ Укр'!#REF!</definedName>
    <definedName name="Запрос_бобслей" localSheetId="6">'Динамо 24'!#REF!</definedName>
    <definedName name="Запрос_бокс" localSheetId="1">'24ЦШВСМ Укр'!#REF!</definedName>
    <definedName name="Запрос_бокс" localSheetId="6">'Динамо 24'!#REF!</definedName>
    <definedName name="Запрос_боротьба_вільна" localSheetId="1">'24ЦШВСМ Укр'!#REF!</definedName>
    <definedName name="Запрос_боротьба_вільна" localSheetId="6">'Динамо 24'!#REF!</definedName>
    <definedName name="Запрос_боротьба_греко_римська" localSheetId="1">'24ЦШВСМ Укр'!#REF!</definedName>
    <definedName name="Запрос_боротьба_греко_римська" localSheetId="6">'Динамо 24'!#REF!</definedName>
    <definedName name="Запрос_важка_атлетика" localSheetId="1">'24ЦШВСМ Укр'!#REF!</definedName>
    <definedName name="Запрос_важка_атлетика" localSheetId="6">'Динамо 24'!#REF!</definedName>
    <definedName name="Запрос_велоспорт_ВМХ" localSheetId="1">'24ЦШВСМ Укр'!#REF!</definedName>
    <definedName name="Запрос_велоспорт_ВМХ" localSheetId="6">'Динамо 24'!#REF!</definedName>
    <definedName name="Запрос_велоспорт_маунтенбайк" localSheetId="1">'24ЦШВСМ Укр'!#REF!</definedName>
    <definedName name="Запрос_велоспорт_маунтенбайк" localSheetId="6">'Динамо 24'!#REF!</definedName>
    <definedName name="Запрос_велоспорт_трек" localSheetId="1">'24ЦШВСМ Укр'!#REF!</definedName>
    <definedName name="Запрос_велоспорт_трек" localSheetId="6">'Динамо 24'!#REF!</definedName>
    <definedName name="Запрос_велоспорт_шосе" localSheetId="1">'24ЦШВСМ Укр'!#REF!</definedName>
    <definedName name="Запрос_велоспорт_шосе" localSheetId="6">'Динамо 24'!#REF!</definedName>
    <definedName name="Запрос_веслувальний_слалом" localSheetId="1">'24ЦШВСМ Укр'!#REF!</definedName>
    <definedName name="Запрос_веслувальний_слалом" localSheetId="6">'Динамо 24'!#REF!</definedName>
    <definedName name="Запрос_веслування_академічне" localSheetId="1">'24ЦШВСМ Укр'!#REF!</definedName>
    <definedName name="Запрос_веслування_академічне" localSheetId="6">'Динамо 24'!#REF!</definedName>
    <definedName name="Запрос_веслування_на_байдарках_і_каноє" localSheetId="1">'24ЦШВСМ Укр'!#REF!</definedName>
    <definedName name="Запрос_веслування_на_байдарках_і_каноє" localSheetId="6">'Динамо 24'!#REF!</definedName>
    <definedName name="Запрос_вітрильний_спорт" localSheetId="1">'24ЦШВСМ Укр'!#REF!</definedName>
    <definedName name="Запрос_вітрильний_спорт" localSheetId="6">'Динамо 24'!#REF!</definedName>
    <definedName name="Запрос_водне_поло___жін." localSheetId="1">'24ЦШВСМ Укр'!#REF!</definedName>
    <definedName name="Запрос_водне_поло___жін." localSheetId="6">'Динамо 24'!#REF!</definedName>
    <definedName name="Запрос_водне_поло___чол." localSheetId="1">'24ЦШВСМ Укр'!#REF!</definedName>
    <definedName name="Запрос_водне_поло___чол." localSheetId="6">'Динамо 24'!#REF!</definedName>
    <definedName name="Запрос_волейбол___жін." localSheetId="1">'24ЦШВСМ Укр'!#REF!</definedName>
    <definedName name="Запрос_волейбол___жін." localSheetId="6">'Динамо 24'!#REF!</definedName>
    <definedName name="Запрос_волейбол___чол." localSheetId="1">'24ЦШВСМ Укр'!#REF!</definedName>
    <definedName name="Запрос_волейбол___чол." localSheetId="6">'Динамо 24'!#REF!</definedName>
    <definedName name="Запрос_волейбол_пляжний" localSheetId="6">'Динамо 24'!#REF!</definedName>
    <definedName name="Запрос_гандбол___жін." localSheetId="1">'24ЦШВСМ Укр'!#REF!</definedName>
    <definedName name="Запрос_гандбол___жін." localSheetId="6">'Динамо 24'!#REF!</definedName>
    <definedName name="Запрос_гандбол___чол." localSheetId="1">'24ЦШВСМ Укр'!#REF!</definedName>
    <definedName name="Запрос_гандбол___чол." localSheetId="6">'Динамо 24'!#REF!</definedName>
    <definedName name="Запрос_гімнастика_спортивна" localSheetId="1">'24ЦШВСМ Укр'!#REF!</definedName>
    <definedName name="Запрос_гімнастика_спортивна" localSheetId="6">'Динамо 24'!#REF!</definedName>
    <definedName name="Запрос_гімнастика_художня" localSheetId="1">'24ЦШВСМ Укр'!#REF!</definedName>
    <definedName name="Запрос_гімнастика_художня" localSheetId="6">'Динамо 24'!#REF!</definedName>
    <definedName name="Запрос_гірськолижний_спорт" localSheetId="1">'24ЦШВСМ Укр'!#REF!</definedName>
    <definedName name="Запрос_гірськолижний_спорт" localSheetId="6">'Динамо 24'!#REF!</definedName>
    <definedName name="Запрос_дзюдо" localSheetId="1">'24ЦШВСМ Укр'!#REF!</definedName>
    <definedName name="Запрос_дзюдо" localSheetId="6">'Динамо 24'!#REF!</definedName>
    <definedName name="Запрос_кінний_спорт" localSheetId="1">'24ЦШВСМ Укр'!#REF!</definedName>
    <definedName name="Запрос_кінний_спорт" localSheetId="6">'Динамо 24'!#REF!</definedName>
    <definedName name="Запрос_ковзанярський_спорт" localSheetId="1">'24ЦШВСМ Укр'!#REF!</definedName>
    <definedName name="Запрос_ковзанярський_спорт" localSheetId="6">'Динамо 24'!#REF!</definedName>
    <definedName name="Запрос_легка_атлетика" localSheetId="1">'24ЦШВСМ Укр'!#REF!</definedName>
    <definedName name="Запрос_легка_атлетика" localSheetId="6">'Динамо 24'!#REF!</definedName>
    <definedName name="Запрос_лижний_спорт___біатлон" localSheetId="1">'24ЦШВСМ Укр'!#REF!</definedName>
    <definedName name="Запрос_лижний_спорт___біатлон" localSheetId="6">'Динамо 24'!#REF!</definedName>
    <definedName name="Запрос_лижний_спорт___гонки" localSheetId="1">'24ЦШВСМ Укр'!#REF!</definedName>
    <definedName name="Запрос_лижний_спорт___гонки" localSheetId="6">'Динамо 24'!#REF!</definedName>
    <definedName name="Запрос_лижний_спорт___двоборство" localSheetId="1">'24ЦШВСМ Укр'!#REF!</definedName>
    <definedName name="Запрос_лижний_спорт___двоборство" localSheetId="6">'Динамо 24'!#REF!</definedName>
    <definedName name="Запрос_плавання" localSheetId="1">'24ЦШВСМ Укр'!#REF!</definedName>
    <definedName name="Запрос_плавання" localSheetId="6">'Динамо 24'!#REF!</definedName>
    <definedName name="Запрос_плавання_синхронне" localSheetId="1">'24ЦШВСМ Укр'!#REF!</definedName>
    <definedName name="Запрос_плавання_синхронне" localSheetId="6">'Динамо 24'!#REF!</definedName>
    <definedName name="Запрос_санний_спорт" localSheetId="1">'24ЦШВСМ Укр'!#REF!</definedName>
    <definedName name="Запрос_санний_спорт" localSheetId="6">'Динамо 24'!#REF!</definedName>
    <definedName name="Запрос_сноуборд" localSheetId="1">'24ЦШВСМ Укр'!#REF!</definedName>
    <definedName name="Запрос_сноуборд" localSheetId="6">'Динамо 24'!#REF!</definedName>
    <definedName name="Запрос_стрибки_з_трампліна" localSheetId="1">'24ЦШВСМ Укр'!#REF!</definedName>
    <definedName name="Запрос_стрибки_з_трампліна" localSheetId="6">'Динамо 24'!#REF!</definedName>
    <definedName name="Запрос_стрибки_на_батуті" localSheetId="1">'24ЦШВСМ Укр'!#REF!</definedName>
    <definedName name="Запрос_стрибки_на_батуті" localSheetId="6">'Динамо 24'!#REF!</definedName>
    <definedName name="Запрос_стрибки_у_воду" localSheetId="1">'24ЦШВСМ Укр'!#REF!</definedName>
    <definedName name="Запрос_стрибки_у_воду" localSheetId="6">'Динамо 24'!#REF!</definedName>
    <definedName name="Запрос_стрільба_із_лука" localSheetId="1">'24ЦШВСМ Укр'!#REF!</definedName>
    <definedName name="Запрос_стрільба_із_лука" localSheetId="6">'Динамо 24'!#REF!</definedName>
    <definedName name="Запрос_стрільба_кульова" localSheetId="1">'24ЦШВСМ Укр'!#REF!</definedName>
    <definedName name="Запрос_стрільба_кульова" localSheetId="6">'Динамо 24'!#REF!</definedName>
    <definedName name="Запрос_стрільба_стендова" localSheetId="1">'24ЦШВСМ Укр'!#REF!</definedName>
    <definedName name="Запрос_стрільба_стендова" localSheetId="6">'Динамо 24'!#REF!</definedName>
    <definedName name="Запрос_сучасне_п_ятиборство" localSheetId="1">'24ЦШВСМ Укр'!#REF!</definedName>
    <definedName name="Запрос_сучасне_п_ятиборство" localSheetId="6">'Динамо 24'!#REF!</definedName>
    <definedName name="Запрос_теніс" localSheetId="1">'24ЦШВСМ Укр'!#REF!</definedName>
    <definedName name="Запрос_теніс" localSheetId="6">'Динамо 24'!#REF!</definedName>
    <definedName name="Запрос_теніс_настільний" localSheetId="1">'24ЦШВСМ Укр'!#REF!</definedName>
    <definedName name="Запрос_теніс_настільний" localSheetId="6">'Динамо 24'!#REF!</definedName>
    <definedName name="Запрос_триатлон" localSheetId="1">'24ЦШВСМ Укр'!#REF!</definedName>
    <definedName name="Запрос_триатлон" localSheetId="6">'Динамо 24'!#REF!</definedName>
    <definedName name="Запрос_тхеквондо___ВТФ" localSheetId="1">'24ЦШВСМ Укр'!#REF!</definedName>
    <definedName name="Запрос_тхеквондо___ВТФ" localSheetId="6">'Динамо 24'!#REF!</definedName>
    <definedName name="Запрос_фехтування" localSheetId="1">'24ЦШВСМ Укр'!#REF!</definedName>
    <definedName name="Запрос_фехтування" localSheetId="6">'Динамо 24'!#REF!</definedName>
    <definedName name="Запрос_фігурне_катання" localSheetId="1">'24ЦШВСМ Укр'!#REF!</definedName>
    <definedName name="Запрос_фігурне_катання" localSheetId="6">'Динамо 24'!#REF!</definedName>
    <definedName name="Запрос_фрістайл" localSheetId="1">'24ЦШВСМ Укр'!#REF!</definedName>
    <definedName name="Запрос_фрістайл" localSheetId="6">'Динамо 24'!#REF!</definedName>
    <definedName name="Запрос_футбол" localSheetId="1">'24ЦШВСМ Укр'!#REF!</definedName>
    <definedName name="Запрос_футбол" localSheetId="6">'Динамо 24'!#REF!</definedName>
    <definedName name="Запрос_хокей_з_шайбою" localSheetId="1">'24ЦШВСМ Укр'!#REF!</definedName>
    <definedName name="Запрос_хокей_з_шайбою" localSheetId="6">'Динамо 24'!#REF!</definedName>
    <definedName name="Запрос_хокей_на_траві___жін." localSheetId="1">'24ЦШВСМ Укр'!#REF!</definedName>
    <definedName name="Запрос_хокей_на_траві___жін." localSheetId="6">'Динамо 24'!#REF!</definedName>
    <definedName name="Запрос_хокей_на_траві___чол." localSheetId="1">'24ЦШВСМ Укр'!#REF!</definedName>
    <definedName name="Запрос_хокей_на_траві___чол." localSheetId="6">'Динамо 24'!#REF!</definedName>
    <definedName name="Запрос_шорт_трек" localSheetId="1">'24ЦШВСМ Укр'!#REF!</definedName>
    <definedName name="Запрос_шорт_трек" localSheetId="6">'Динамо 24'!#REF!</definedName>
    <definedName name="_xlnm.Print_Area" localSheetId="2">'24-Спартак'!$A$1:$N$54</definedName>
    <definedName name="_xlnm.Print_Area" localSheetId="0">'24ФСТ Україна'!$A$1:$O$132</definedName>
    <definedName name="_xlnm.Print_Area" localSheetId="5">'24ЦШВСМ Колос'!$A$1:$N$80</definedName>
    <definedName name="_xlnm.Print_Area" localSheetId="1">'24ЦШВСМ Укр'!$A$1:$O$77</definedName>
    <definedName name="_xlnm.Print_Area" localSheetId="6">'Динамо 24'!$A$1:$N$39</definedName>
    <definedName name="_xlnm.Print_Area" localSheetId="4">'ФСТ КОЛОС 24'!$A$1:$N$69</definedName>
    <definedName name="_xlnm.Print_Area" localSheetId="3">'ЦШВСМ Спартак 24'!$A$1:$O$45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70" i="21" l="1"/>
  <c r="M70" i="21" s="1"/>
  <c r="J69" i="21"/>
  <c r="M69" i="21" s="1"/>
  <c r="J68" i="21"/>
  <c r="M68" i="21" s="1"/>
  <c r="J67" i="21"/>
  <c r="M67" i="21" s="1"/>
  <c r="J66" i="21"/>
  <c r="M66" i="21" s="1"/>
  <c r="J65" i="21"/>
  <c r="M65" i="21" s="1"/>
  <c r="J61" i="21"/>
  <c r="M61" i="21" s="1"/>
  <c r="J60" i="21"/>
  <c r="M60" i="21" s="1"/>
  <c r="J59" i="21"/>
  <c r="M59" i="21" s="1"/>
  <c r="J58" i="21"/>
  <c r="M58" i="21" s="1"/>
  <c r="J57" i="21"/>
  <c r="M57" i="21" s="1"/>
  <c r="J56" i="21"/>
  <c r="M56" i="21" s="1"/>
  <c r="J55" i="21"/>
  <c r="M55" i="21" s="1"/>
  <c r="J54" i="21"/>
  <c r="M54" i="21" s="1"/>
  <c r="J53" i="21"/>
  <c r="M53" i="21" s="1"/>
  <c r="J52" i="21"/>
  <c r="M52" i="21" s="1"/>
  <c r="J51" i="21"/>
  <c r="M51" i="21" s="1"/>
  <c r="J50" i="21"/>
  <c r="M50" i="21" s="1"/>
  <c r="J49" i="21"/>
  <c r="M49" i="21" s="1"/>
  <c r="J48" i="21"/>
  <c r="M48" i="21" s="1"/>
  <c r="J47" i="21"/>
  <c r="M47" i="21" s="1"/>
  <c r="J46" i="21"/>
  <c r="M46" i="21" s="1"/>
  <c r="J43" i="21"/>
  <c r="M43" i="21" s="1"/>
  <c r="J42" i="21"/>
  <c r="M42" i="21" s="1"/>
  <c r="J41" i="21"/>
  <c r="M41" i="21" s="1"/>
  <c r="J40" i="21"/>
  <c r="M40" i="21" s="1"/>
  <c r="J39" i="21"/>
  <c r="M39" i="21" s="1"/>
  <c r="J38" i="21"/>
  <c r="M38" i="21" s="1"/>
  <c r="J37" i="21"/>
  <c r="M37" i="21" s="1"/>
  <c r="J36" i="21"/>
  <c r="M36" i="21" s="1"/>
  <c r="J35" i="21"/>
  <c r="M35" i="21" s="1"/>
  <c r="J34" i="21"/>
  <c r="M34" i="21" s="1"/>
  <c r="J33" i="21"/>
  <c r="M33" i="21" s="1"/>
  <c r="J30" i="21"/>
  <c r="M30" i="21" s="1"/>
  <c r="J29" i="21"/>
  <c r="M29" i="21" s="1"/>
  <c r="J28" i="21"/>
  <c r="M28" i="21" s="1"/>
  <c r="J27" i="21"/>
  <c r="M27" i="21" s="1"/>
  <c r="J26" i="21"/>
  <c r="M26" i="21" s="1"/>
  <c r="J25" i="21"/>
  <c r="M25" i="21" s="1"/>
  <c r="J24" i="21"/>
  <c r="M24" i="21" s="1"/>
  <c r="J23" i="21"/>
  <c r="M23" i="21" s="1"/>
  <c r="J22" i="21"/>
  <c r="M22" i="21" s="1"/>
  <c r="J21" i="21"/>
  <c r="M21" i="21" s="1"/>
  <c r="J20" i="21"/>
  <c r="M20" i="21" s="1"/>
  <c r="J17" i="21"/>
  <c r="M17" i="21" s="1"/>
  <c r="J16" i="21"/>
  <c r="M16" i="21" s="1"/>
  <c r="J15" i="21"/>
  <c r="M15" i="21" s="1"/>
  <c r="J14" i="21"/>
  <c r="M14" i="21" s="1"/>
  <c r="J13" i="21"/>
  <c r="M13" i="21" s="1"/>
  <c r="J12" i="21"/>
  <c r="M12" i="21" s="1"/>
  <c r="M71" i="21" l="1"/>
  <c r="M62" i="21"/>
  <c r="M31" i="21"/>
  <c r="M18" i="21"/>
  <c r="M44" i="21"/>
  <c r="M17" i="6"/>
  <c r="M16" i="6"/>
  <c r="M15" i="6"/>
  <c r="J14" i="6"/>
  <c r="M14" i="6" s="1"/>
  <c r="M72" i="21" l="1"/>
  <c r="M33" i="18"/>
  <c r="J33" i="18"/>
  <c r="H33" i="18"/>
  <c r="G33" i="18"/>
  <c r="F33" i="18"/>
  <c r="C33" i="18"/>
  <c r="C34" i="18" s="1"/>
  <c r="H28" i="18"/>
  <c r="G28" i="18"/>
  <c r="F28" i="18"/>
  <c r="J27" i="18"/>
  <c r="M27" i="18" s="1"/>
  <c r="J26" i="18"/>
  <c r="M26" i="18" s="1"/>
  <c r="J25" i="18"/>
  <c r="J24" i="18"/>
  <c r="M24" i="18" s="1"/>
  <c r="H22" i="18"/>
  <c r="G22" i="18"/>
  <c r="F22" i="18"/>
  <c r="C22" i="18"/>
  <c r="J21" i="18"/>
  <c r="M21" i="18" s="1"/>
  <c r="J19" i="18"/>
  <c r="M19" i="18" s="1"/>
  <c r="J17" i="18"/>
  <c r="M17" i="18" s="1"/>
  <c r="J15" i="18"/>
  <c r="M15" i="18" s="1"/>
  <c r="J13" i="18"/>
  <c r="M13" i="18" s="1"/>
  <c r="G34" i="18" l="1"/>
  <c r="G35" i="18" s="1"/>
  <c r="F34" i="18"/>
  <c r="F35" i="18" s="1"/>
  <c r="H34" i="18"/>
  <c r="H35" i="18" s="1"/>
  <c r="J28" i="18"/>
  <c r="J34" i="18" s="1"/>
  <c r="C35" i="18"/>
  <c r="M22" i="18"/>
  <c r="J22" i="18"/>
  <c r="M25" i="18"/>
  <c r="M28" i="18" s="1"/>
  <c r="M34" i="18" s="1"/>
  <c r="J35" i="18" l="1"/>
  <c r="M35" i="18"/>
  <c r="L41" i="7" l="1"/>
  <c r="K40" i="7"/>
  <c r="K41" i="7" s="1"/>
  <c r="I40" i="7"/>
  <c r="H40" i="7"/>
  <c r="G40" i="7"/>
  <c r="F40" i="7"/>
  <c r="I39" i="7"/>
  <c r="H39" i="7"/>
  <c r="H41" i="7" s="1"/>
  <c r="G39" i="7"/>
  <c r="F39" i="7"/>
  <c r="F41" i="7" s="1"/>
  <c r="K38" i="7"/>
  <c r="I38" i="7"/>
  <c r="H38" i="7"/>
  <c r="G38" i="7"/>
  <c r="F38" i="7"/>
  <c r="J37" i="7"/>
  <c r="M37" i="7" s="1"/>
  <c r="N37" i="7" s="1"/>
  <c r="J36" i="7"/>
  <c r="M36" i="7" s="1"/>
  <c r="N36" i="7" s="1"/>
  <c r="J35" i="7"/>
  <c r="M35" i="7" s="1"/>
  <c r="N35" i="7" s="1"/>
  <c r="N34" i="7"/>
  <c r="J34" i="7"/>
  <c r="J33" i="7"/>
  <c r="M33" i="7" s="1"/>
  <c r="N33" i="7" s="1"/>
  <c r="J32" i="7"/>
  <c r="N30" i="7"/>
  <c r="K30" i="7"/>
  <c r="I30" i="7"/>
  <c r="H30" i="7"/>
  <c r="G30" i="7"/>
  <c r="F30" i="7"/>
  <c r="J29" i="7"/>
  <c r="M29" i="7" s="1"/>
  <c r="J28" i="7"/>
  <c r="M28" i="7" s="1"/>
  <c r="J27" i="7"/>
  <c r="M27" i="7" s="1"/>
  <c r="J26" i="7"/>
  <c r="M26" i="7" s="1"/>
  <c r="J25" i="7"/>
  <c r="M25" i="7" s="1"/>
  <c r="J24" i="7"/>
  <c r="M24" i="7" s="1"/>
  <c r="J23" i="7"/>
  <c r="M23" i="7" s="1"/>
  <c r="N21" i="7"/>
  <c r="K21" i="7"/>
  <c r="I21" i="7"/>
  <c r="H21" i="7"/>
  <c r="G21" i="7"/>
  <c r="F21" i="7"/>
  <c r="J20" i="7"/>
  <c r="M20" i="7" s="1"/>
  <c r="J19" i="7"/>
  <c r="M19" i="7" s="1"/>
  <c r="J18" i="7"/>
  <c r="J17" i="7"/>
  <c r="M17" i="7" s="1"/>
  <c r="J16" i="7"/>
  <c r="M16" i="7" s="1"/>
  <c r="J15" i="7"/>
  <c r="M15" i="7" s="1"/>
  <c r="J14" i="7"/>
  <c r="M14" i="7" s="1"/>
  <c r="J13" i="7"/>
  <c r="M13" i="7" s="1"/>
  <c r="J12" i="7"/>
  <c r="J21" i="7" l="1"/>
  <c r="J38" i="7"/>
  <c r="J40" i="7"/>
  <c r="I41" i="7"/>
  <c r="N40" i="7"/>
  <c r="G41" i="7"/>
  <c r="N38" i="7"/>
  <c r="N39" i="7"/>
  <c r="N41" i="7" s="1"/>
  <c r="M40" i="7"/>
  <c r="M30" i="7"/>
  <c r="J30" i="7"/>
  <c r="J39" i="7"/>
  <c r="J41" i="7" s="1"/>
  <c r="M32" i="7"/>
  <c r="M38" i="7" s="1"/>
  <c r="M12" i="7"/>
  <c r="M39" i="7" l="1"/>
  <c r="M41" i="7" s="1"/>
  <c r="M21" i="7"/>
  <c r="M15" i="19" l="1"/>
  <c r="O64" i="4"/>
  <c r="J62" i="4"/>
  <c r="M62" i="4" s="1"/>
  <c r="J61" i="4"/>
  <c r="M61" i="4" s="1"/>
  <c r="J60" i="4"/>
  <c r="M60" i="4" s="1"/>
  <c r="J59" i="4"/>
  <c r="M59" i="4" s="1"/>
  <c r="J58" i="4"/>
  <c r="M58" i="4" s="1"/>
  <c r="J55" i="4"/>
  <c r="M55" i="4" s="1"/>
  <c r="J53" i="4"/>
  <c r="M53" i="4" s="1"/>
  <c r="J51" i="4"/>
  <c r="M51" i="4" s="1"/>
  <c r="J49" i="4"/>
  <c r="M49" i="4" s="1"/>
  <c r="J48" i="4"/>
  <c r="M48" i="4" s="1"/>
  <c r="J46" i="4"/>
  <c r="M46" i="4" s="1"/>
  <c r="J44" i="4"/>
  <c r="M44" i="4" s="1"/>
  <c r="J42" i="4"/>
  <c r="M42" i="4" s="1"/>
  <c r="J38" i="4"/>
  <c r="M38" i="4" s="1"/>
  <c r="J37" i="4"/>
  <c r="M37" i="4" s="1"/>
  <c r="M36" i="4"/>
  <c r="J36" i="4"/>
  <c r="J34" i="4"/>
  <c r="M34" i="4" s="1"/>
  <c r="J33" i="4"/>
  <c r="M33" i="4" s="1"/>
  <c r="J31" i="4"/>
  <c r="M31" i="4" s="1"/>
  <c r="J30" i="4"/>
  <c r="M30" i="4" s="1"/>
  <c r="M28" i="4"/>
  <c r="J27" i="4"/>
  <c r="M27" i="4" s="1"/>
  <c r="J25" i="4"/>
  <c r="M25" i="4" s="1"/>
  <c r="J24" i="4"/>
  <c r="M24" i="4" s="1"/>
  <c r="J23" i="4"/>
  <c r="M23" i="4" s="1"/>
  <c r="J21" i="4"/>
  <c r="M21" i="4" s="1"/>
  <c r="J20" i="4"/>
  <c r="M20" i="4" s="1"/>
  <c r="J18" i="4"/>
  <c r="M18" i="4" s="1"/>
  <c r="J17" i="4"/>
  <c r="M17" i="4" s="1"/>
  <c r="J15" i="4"/>
  <c r="M15" i="4" s="1"/>
  <c r="Q13" i="4"/>
  <c r="J13" i="4"/>
  <c r="M13" i="4" s="1"/>
  <c r="J125" i="20" l="1"/>
  <c r="M125" i="20" s="1"/>
  <c r="J124" i="20"/>
  <c r="J123" i="20"/>
  <c r="J122" i="20"/>
  <c r="M122" i="20" s="1"/>
  <c r="J121" i="20"/>
  <c r="M121" i="20" s="1"/>
  <c r="J120" i="20"/>
  <c r="M120" i="20" s="1"/>
  <c r="J119" i="20"/>
  <c r="M119" i="20" s="1"/>
  <c r="J118" i="20"/>
  <c r="M118" i="20" s="1"/>
  <c r="J117" i="20"/>
  <c r="M117" i="20" s="1"/>
  <c r="J116" i="20"/>
  <c r="M116" i="20" s="1"/>
  <c r="J115" i="20"/>
  <c r="M115" i="20" s="1"/>
  <c r="J114" i="20"/>
  <c r="M114" i="20" s="1"/>
  <c r="J113" i="20"/>
  <c r="M113" i="20" s="1"/>
  <c r="J112" i="20"/>
  <c r="M112" i="20" s="1"/>
  <c r="J111" i="20"/>
  <c r="M111" i="20" s="1"/>
  <c r="J110" i="20"/>
  <c r="M110" i="20" s="1"/>
  <c r="J109" i="20"/>
  <c r="M109" i="20" s="1"/>
  <c r="J108" i="20"/>
  <c r="M108" i="20" s="1"/>
  <c r="J107" i="20"/>
  <c r="M107" i="20" s="1"/>
  <c r="J106" i="20"/>
  <c r="M106" i="20" s="1"/>
  <c r="J105" i="20"/>
  <c r="J104" i="20"/>
  <c r="M104" i="20" s="1"/>
  <c r="J103" i="20"/>
  <c r="M103" i="20" s="1"/>
  <c r="J100" i="20"/>
  <c r="M100" i="20" s="1"/>
  <c r="J99" i="20"/>
  <c r="M99" i="20" s="1"/>
  <c r="J98" i="20"/>
  <c r="M98" i="20" s="1"/>
  <c r="J97" i="20"/>
  <c r="M97" i="20" s="1"/>
  <c r="J96" i="20"/>
  <c r="M96" i="20" s="1"/>
  <c r="J95" i="20"/>
  <c r="M95" i="20" s="1"/>
  <c r="J94" i="20"/>
  <c r="M94" i="20" s="1"/>
  <c r="J93" i="20"/>
  <c r="M93" i="20" s="1"/>
  <c r="J92" i="20"/>
  <c r="M92" i="20" s="1"/>
  <c r="J91" i="20"/>
  <c r="M91" i="20" s="1"/>
  <c r="J90" i="20"/>
  <c r="M90" i="20" s="1"/>
  <c r="J89" i="20"/>
  <c r="M89" i="20" s="1"/>
  <c r="J88" i="20"/>
  <c r="M88" i="20" s="1"/>
  <c r="J87" i="20"/>
  <c r="M87" i="20" s="1"/>
  <c r="J86" i="20"/>
  <c r="M86" i="20" s="1"/>
  <c r="J85" i="20"/>
  <c r="M85" i="20" s="1"/>
  <c r="J84" i="20"/>
  <c r="M84" i="20" s="1"/>
  <c r="M83" i="20"/>
  <c r="J83" i="20"/>
  <c r="J82" i="20"/>
  <c r="M82" i="20" s="1"/>
  <c r="J81" i="20"/>
  <c r="M81" i="20" s="1"/>
  <c r="J80" i="20"/>
  <c r="M80" i="20" s="1"/>
  <c r="J79" i="20"/>
  <c r="M79" i="20" s="1"/>
  <c r="J78" i="20"/>
  <c r="M78" i="20" s="1"/>
  <c r="J77" i="20"/>
  <c r="M77" i="20" s="1"/>
  <c r="J76" i="20"/>
  <c r="M76" i="20" s="1"/>
  <c r="J75" i="20"/>
  <c r="M75" i="20" s="1"/>
  <c r="J74" i="20"/>
  <c r="M74" i="20" s="1"/>
  <c r="J73" i="20"/>
  <c r="M73" i="20" s="1"/>
  <c r="J66" i="20"/>
  <c r="M66" i="20" s="1"/>
  <c r="J63" i="20"/>
  <c r="M63" i="20" s="1"/>
  <c r="J60" i="20"/>
  <c r="M60" i="20" s="1"/>
  <c r="J57" i="20"/>
  <c r="M57" i="20" s="1"/>
  <c r="J56" i="20"/>
  <c r="M56" i="20" s="1"/>
  <c r="M55" i="20"/>
  <c r="J55" i="20"/>
  <c r="J52" i="20"/>
  <c r="J51" i="20"/>
  <c r="M48" i="20"/>
  <c r="J48" i="20"/>
  <c r="J43" i="20"/>
  <c r="M43" i="20" s="1"/>
  <c r="J38" i="20"/>
  <c r="J35" i="20"/>
  <c r="J32" i="20"/>
  <c r="M32" i="20" s="1"/>
  <c r="J29" i="20"/>
  <c r="J26" i="20"/>
  <c r="J23" i="20"/>
  <c r="J20" i="20"/>
  <c r="J17" i="20"/>
  <c r="J14" i="20"/>
  <c r="J13" i="20"/>
</calcChain>
</file>

<file path=xl/sharedStrings.xml><?xml version="1.0" encoding="utf-8"?>
<sst xmlns="http://schemas.openxmlformats.org/spreadsheetml/2006/main" count="1497" uniqueCount="486">
  <si>
    <t>Назва</t>
  </si>
  <si>
    <t>Строк початку/ закінчення</t>
  </si>
  <si>
    <t>Три-  вал./ дні</t>
  </si>
  <si>
    <t>Орган.-учасники</t>
  </si>
  <si>
    <t>Вид зма- гань</t>
  </si>
  <si>
    <t>Код КПКВК</t>
  </si>
  <si>
    <t>Всього людино-днів</t>
  </si>
  <si>
    <t>Вартість людино-дня</t>
  </si>
  <si>
    <t>Планова вартість (гривні)*</t>
  </si>
  <si>
    <t xml:space="preserve">Организації, відповідальні за проведення                                    </t>
  </si>
  <si>
    <t>Спортсменів</t>
  </si>
  <si>
    <t>Трене-рів</t>
  </si>
  <si>
    <t>Інших</t>
  </si>
  <si>
    <t>Всього</t>
  </si>
  <si>
    <t>Організації</t>
  </si>
  <si>
    <t>о/к</t>
  </si>
  <si>
    <t>Обласні організації, СК, КФК</t>
  </si>
  <si>
    <t>Галузі</t>
  </si>
  <si>
    <t>Збірні виробничих колективів</t>
  </si>
  <si>
    <t>к</t>
  </si>
  <si>
    <t>Обласні  організації, СК, КФК</t>
  </si>
  <si>
    <t>Обласні організації,  СК, КФК</t>
  </si>
  <si>
    <t>м. Київ</t>
  </si>
  <si>
    <t>ВСЕУКРАЇНСЬКІ ГАЛУЗЕВІ ПРОФСПІЛКИ</t>
  </si>
  <si>
    <t xml:space="preserve">VІ розіграш Кубку працівників вугільної промисловості України з футзалу </t>
  </si>
  <si>
    <t>КФК</t>
  </si>
  <si>
    <t>Розіграш Кубку працівників енергетики та  вугільної промисловості України з футзалу</t>
  </si>
  <si>
    <t xml:space="preserve">V розіграш Кубку вугільної промисловості України з волейболу </t>
  </si>
  <si>
    <t>V розіграш Кубку вугільної промисловості України з футзалу серед ветеранів</t>
  </si>
  <si>
    <t>Збірні команди</t>
  </si>
  <si>
    <t xml:space="preserve">Шаховий турнір зі швидких та блискавичних шахів пам'яти Пожидаєва А.С. </t>
  </si>
  <si>
    <t>Збірні команди КФК</t>
  </si>
  <si>
    <t xml:space="preserve">             </t>
  </si>
  <si>
    <t>бокс</t>
  </si>
  <si>
    <t>всього заходів: 2</t>
  </si>
  <si>
    <t>всього заходів: 1</t>
  </si>
  <si>
    <t>гімнастика художня</t>
  </si>
  <si>
    <t>гімнастика спортивна</t>
  </si>
  <si>
    <t>дзюдо</t>
  </si>
  <si>
    <t>плавання</t>
  </si>
  <si>
    <t>спортивна аеробіка</t>
  </si>
  <si>
    <t>кікбоксінг WТКА</t>
  </si>
  <si>
    <t>кікбоксінг WРКА</t>
  </si>
  <si>
    <t>спортивне орієнтування</t>
  </si>
  <si>
    <t>* Примітка:  Обсяги  витрат на проведення заходів визначаються  календарним планом  ФСТ  "Україна", затвердженим в установленому порядку.</t>
  </si>
  <si>
    <t>м. Червоноград Львівська обл.</t>
  </si>
  <si>
    <t>м. Чернігів</t>
  </si>
  <si>
    <t>м. Павлоград Дніпропетровська обл.</t>
  </si>
  <si>
    <t>м. Чернівці</t>
  </si>
  <si>
    <t>м. Вінниця</t>
  </si>
  <si>
    <t>м. Дніпро</t>
  </si>
  <si>
    <t>важка атлетика</t>
  </si>
  <si>
    <t xml:space="preserve">V Всеукраїнська Шахтаріада працівників вугільної промисловості </t>
  </si>
  <si>
    <t xml:space="preserve">Всеукраїнська спартакіада працівників оборонної промисловості </t>
  </si>
  <si>
    <t xml:space="preserve">Всеукраїнська спартакіада працівників будівництва і промисловості будівельних матеріалів </t>
  </si>
  <si>
    <t xml:space="preserve">Всеукраїнська спартакіада працівників текстильної та легкої промисловості </t>
  </si>
  <si>
    <t xml:space="preserve">Всеукраїнська спартакіада машинобудівників та приладобудівників </t>
  </si>
  <si>
    <t>травень</t>
  </si>
  <si>
    <t>жовтень - листопад</t>
  </si>
  <si>
    <t>за призначенням</t>
  </si>
  <si>
    <t>жовтень-листопад</t>
  </si>
  <si>
    <t>жовтень</t>
  </si>
  <si>
    <t>вересень</t>
  </si>
  <si>
    <t>регбі</t>
  </si>
  <si>
    <t>всього заходів із зимових олімпійських видів спорту: 1</t>
  </si>
  <si>
    <t xml:space="preserve">Відкритий чемпіонат ГО "ВФСТ "Україна" </t>
  </si>
  <si>
    <t>вересень-жовтень</t>
  </si>
  <si>
    <t>за призна-ченням</t>
  </si>
  <si>
    <t>травень-серпень</t>
  </si>
  <si>
    <t>по регіонах, фінал-за призначенням</t>
  </si>
  <si>
    <t xml:space="preserve">Фінальні ігри Чемпіонату ГО "ВФСТ "Україна" з футболу на призи газети "Робітнича газета" та  ГО "ВФСТ "Україна" </t>
  </si>
  <si>
    <t>ХІ Всеукраїнська спартакіада серед видобувних та прохідницьких  бригад підприємств вугільної галузі України під девізом "Всією бригадою на стадіон"</t>
  </si>
  <si>
    <t>ХVІІ розіграш Кубку працівників вугільної промисловості України з футболу</t>
  </si>
  <si>
    <t xml:space="preserve">XІ розіграш Кубку працівників енергетики та вугільної промисловості України з футболу </t>
  </si>
  <si>
    <t xml:space="preserve">естетична групова гімнастика </t>
  </si>
  <si>
    <t>Відкритий чемпіонат ГО "ВФСТ "Україна" серед юніорів та юніорок</t>
  </si>
  <si>
    <t>Відкритий чемпіонат ГО "ВФСТ "Україна" серед юнаків та дівчат</t>
  </si>
  <si>
    <t xml:space="preserve">Відкритий чемпіонат ГО "ВФСТ "Україна"  з легкої атлетики </t>
  </si>
  <si>
    <t>червень</t>
  </si>
  <si>
    <t>Обласні  організації, СДЮШОР, ДЮСШ, СК, КФК</t>
  </si>
  <si>
    <t>Івано-Франківська обл.</t>
  </si>
  <si>
    <t>Відкритий чемпіонат ГО "ВФСТ "Україна"  з футзалу пам"яті О.В. Юркіна</t>
  </si>
  <si>
    <t xml:space="preserve">V Всеукраїнські змагання "Богатирські ігри шахтарів" </t>
  </si>
  <si>
    <t>Всеукраїнська спартакіада Конфедерації вільних профспілок України</t>
  </si>
  <si>
    <t>Всеукраїнська спартакіада працівників атомної промисловості на призи президента НАЕК</t>
  </si>
  <si>
    <t xml:space="preserve">Всеукраїнська спартакіада працівників хімічних та нафтохімічних галузей промисловості </t>
  </si>
  <si>
    <t xml:space="preserve">Всеукраїнська спартакіада працівників морських та річних галузей </t>
  </si>
  <si>
    <t xml:space="preserve">Всеукраїнська спартакіада працівників лісових галузей </t>
  </si>
  <si>
    <t>ЗАТВЕРДЖЕНО</t>
  </si>
  <si>
    <t>Орієнтовні строки початку/ закінчення</t>
  </si>
  <si>
    <t>Орієн-товна три-  вал.</t>
  </si>
  <si>
    <t>Орієнтовне місце-провед.</t>
  </si>
  <si>
    <t>Орієнтовна кількість учасників</t>
  </si>
  <si>
    <t xml:space="preserve">Організації, відповідальні за проведення                                    </t>
  </si>
  <si>
    <t xml:space="preserve">Суддів </t>
  </si>
  <si>
    <t xml:space="preserve">Календарний  план масових фізкультурно-оздоровчих та спортивних заходів </t>
  </si>
  <si>
    <t>лютий-березень</t>
  </si>
  <si>
    <t>О/К</t>
  </si>
  <si>
    <t>територіальні організації</t>
  </si>
  <si>
    <t>К</t>
  </si>
  <si>
    <t>липень</t>
  </si>
  <si>
    <t>серпень</t>
  </si>
  <si>
    <t>листопад</t>
  </si>
  <si>
    <t>упродовж року</t>
  </si>
  <si>
    <t>Бокс</t>
  </si>
  <si>
    <t>квітень</t>
  </si>
  <si>
    <t>Боротьба вільна</t>
  </si>
  <si>
    <t>Боротьба греко-римська</t>
  </si>
  <si>
    <t xml:space="preserve">Відкритий  чемпіонат ГО "ВФСТ "Колос" пам`яті Івана Піддубного </t>
  </si>
  <si>
    <t>Важка атлетика</t>
  </si>
  <si>
    <t>лютий</t>
  </si>
  <si>
    <t>грудень</t>
  </si>
  <si>
    <t>Волейбол</t>
  </si>
  <si>
    <t xml:space="preserve">Чемпіонат ГО "ВФСТ "Колос" з волейболу серед чоловічих та жіночих команд                                                                                                                                                                                                                                                                                                       </t>
  </si>
  <si>
    <t>Дзюдо</t>
  </si>
  <si>
    <t>Легка атлетика</t>
  </si>
  <si>
    <t>квітень-травень</t>
  </si>
  <si>
    <t>Футбол</t>
  </si>
  <si>
    <t>Теніс настільний</t>
  </si>
  <si>
    <t>Участь у чемпіонаті України</t>
  </si>
  <si>
    <t>серпень-вересень</t>
  </si>
  <si>
    <t>березень</t>
  </si>
  <si>
    <t>березень-квітень</t>
  </si>
  <si>
    <t>Неолімпійські види спорту</t>
  </si>
  <si>
    <t>Гирьовий спорт</t>
  </si>
  <si>
    <t>Футзал</t>
  </si>
  <si>
    <t>Шашки</t>
  </si>
  <si>
    <t>Шахи</t>
  </si>
  <si>
    <t>Пауерліфтинг</t>
  </si>
  <si>
    <t>Перетягування канату</t>
  </si>
  <si>
    <t>Чемпіонат ГО "ВФСТ "Колос" серед найсильніших спортсменів (чоловіки, жінки)</t>
  </si>
  <si>
    <t>О</t>
  </si>
  <si>
    <t>ГО "ВФСТ "Колос"</t>
  </si>
  <si>
    <t xml:space="preserve"> </t>
  </si>
  <si>
    <t>* Примітка:  Обсяги  витрат на проведення заходів визначаються  календарним планом  ЦШВСМ  ФСТ  "Україна", затвердженим в установленому порядку.</t>
  </si>
  <si>
    <t>ЦШВСМ ФСТ "Україна"</t>
  </si>
  <si>
    <t>всього заходів: 6</t>
  </si>
  <si>
    <t>Київ</t>
  </si>
  <si>
    <t>Навчально-тренувальний збір зі загально-фізичної підготовки</t>
  </si>
  <si>
    <t>ІІ   НЕОЛІМПІЙСЬКІ  ВИДИ   СПОРТУ</t>
  </si>
  <si>
    <t>січень</t>
  </si>
  <si>
    <t>Стрільба з лука</t>
  </si>
  <si>
    <t>Веслування академічне</t>
  </si>
  <si>
    <t>Б.Церква</t>
  </si>
  <si>
    <t>Навчально-тренувальний збір до участі у чемпіонаті України</t>
  </si>
  <si>
    <t>Велоспорт-шосе</t>
  </si>
  <si>
    <t>І   ЛІТНІ ОЛІМПІЙСЬКІ ВИДИ СПОРТУ</t>
  </si>
  <si>
    <t xml:space="preserve">Календарний  план  спортивних заходів центральної школи вищої  спортивної  майстерності </t>
  </si>
  <si>
    <t>ЦЕНТРАЛЬНА   РАДА   ФСТ  "СПАРТАК"</t>
  </si>
  <si>
    <t>збірні команди підприємств зв'язку</t>
  </si>
  <si>
    <t>м. Ужгород</t>
  </si>
  <si>
    <t>ФУТБОЛ</t>
  </si>
  <si>
    <t>територіальні організації, спортивні клуби</t>
  </si>
  <si>
    <t>* Примітка:  Обсяги  витрат на проведення заходів визначаються  календарним планом  ГО "ФСТ  "Спартак", затвердженим в установленому порядку.</t>
  </si>
  <si>
    <t>Директор департаменту фізичної культури та неолімпійських видів спорту</t>
  </si>
  <si>
    <t>М. В. Бідний</t>
  </si>
  <si>
    <t>ЛІТНІ ОЛІМПІЙСЬКІ ВИДИ СПОРТУ</t>
  </si>
  <si>
    <t>ЦШВСМ ФСТ "Спартак"</t>
  </si>
  <si>
    <t>За призначенням</t>
  </si>
  <si>
    <t>ЦШВСМ ГО "ФСТ "Спартак"</t>
  </si>
  <si>
    <t>* Примітка:  Обсяги  витрат на проведення заходів визначаються  календарним планом  ЦШВСМ ГО "ФСТ  "Спартак", затвердженим в установленому порядку.</t>
  </si>
  <si>
    <t>стрільба кульова</t>
  </si>
  <si>
    <t>Кульова стрільба</t>
  </si>
  <si>
    <t>м. Львів</t>
  </si>
  <si>
    <t>м. Житомир</t>
  </si>
  <si>
    <t>Всього заходів: 8</t>
  </si>
  <si>
    <t>боротьба вільна</t>
  </si>
  <si>
    <t>легка атлетика</t>
  </si>
  <si>
    <t xml:space="preserve">Кубок ГО "ВФСТ "Колос"
з футболу 8х8 серед ветеранів 40-49 років, 50 і старші
</t>
  </si>
  <si>
    <t>* Примітка:  Обсяги  витрат на проведення заходів визначаються  календарним планом  ГО "ФСТ  "Колос", затвердженим в установленому порядку.</t>
  </si>
  <si>
    <t>Тренерів</t>
  </si>
  <si>
    <t xml:space="preserve">  фізкультурно - спортивного   товариства "ДИНАМО" України   </t>
  </si>
  <si>
    <t xml:space="preserve">                             ОЛІМПІЙСЬКІ   ВИДИ   СПОРТУ</t>
  </si>
  <si>
    <t xml:space="preserve">    ФСТ "Динамо" України:   </t>
  </si>
  <si>
    <t>* Примітка:  Обсяги  витрат на проведення заходів визначаються  календарним планом  фізкультурно - спортивного   товариства "ДИНАМО"  , затвердженим в установленому порядку.</t>
  </si>
  <si>
    <t xml:space="preserve">Календарний  план  спортивних заходів центральної школи вищої  спортивної  майстерності  Громадської організації </t>
  </si>
  <si>
    <t xml:space="preserve">"Всеукраїнське фізкультурно-спортивне товариство "Колос" ЦШВСМ "Колос"  </t>
  </si>
  <si>
    <t>ОЛІМПІЙСЬКИ ВИДИ СПОРТУ</t>
  </si>
  <si>
    <t>ЦШВСМ "Колос"</t>
  </si>
  <si>
    <t>Вересень</t>
  </si>
  <si>
    <t>* Примітка:  Обсяги  витрат на проведення заходів визначаються  календарним планом ЦШВСМ "Колос" ГО "ВФСТ  "Колос" , затвердженим в установленому порядку.</t>
  </si>
  <si>
    <t>територіальні організації "ВФСТ "Колос"</t>
  </si>
  <si>
    <t>червень- липень</t>
  </si>
  <si>
    <t>Олімпійські літні види спорту</t>
  </si>
  <si>
    <t>територіальні організації  "ВФСТ "Колос"</t>
  </si>
  <si>
    <t>ФК, КФК  "ВФСТ "Колос"</t>
  </si>
  <si>
    <t>Всеукраїнський футбольний фестиваль серед сільських школярів та дітей сиріт під девізом "Даруймо радість дітям! "</t>
  </si>
  <si>
    <t>збірні територіальних організацій</t>
  </si>
  <si>
    <t>Полтавська область</t>
  </si>
  <si>
    <t>територіальні організації "ВФСТ Колос"</t>
  </si>
  <si>
    <t>за призначенням, згідно регламенту</t>
  </si>
  <si>
    <t>ФК, ДЮСШ  "ВФСТ "Колос"</t>
  </si>
  <si>
    <t xml:space="preserve">ΧVІ Всеукраїнська спартакіада працівників енергетики та електротехнічної промисловості </t>
  </si>
  <si>
    <t xml:space="preserve">ΧХ ювілейна Всеукраїнська спартакіада працівників авіабудування та машинобудування </t>
  </si>
  <si>
    <t>ХХX ювілейна Всеукраїнська спартакіада колективів фізкультури Атомпрофспілки</t>
  </si>
  <si>
    <t xml:space="preserve">ХІІІ Всеукраїнська спартакіада залізничників і транспортних будівельників </t>
  </si>
  <si>
    <t xml:space="preserve">Всеукраїнська спартакіада працівників автомобільного та сільскогосподарського машинобудування </t>
  </si>
  <si>
    <t>Всеукраїнська спартакіада  ОТГ</t>
  </si>
  <si>
    <t>всього заходів: 3</t>
  </si>
  <si>
    <t>кікбоксінг ІСКА</t>
  </si>
  <si>
    <t>Навчально-тренувальний збір до Кубку України</t>
  </si>
  <si>
    <t xml:space="preserve">За призначенням </t>
  </si>
  <si>
    <t xml:space="preserve">ЦШВСМ </t>
  </si>
  <si>
    <t>Участь у Кубку України</t>
  </si>
  <si>
    <t xml:space="preserve">Навчально-тренувальний збір до участі у Командному чемпіонаті України у багатоденній гонці </t>
  </si>
  <si>
    <t xml:space="preserve">Участь у Командному чемпіонаті України у багатоденній гонці </t>
  </si>
  <si>
    <t>Навчально-тренувальний збір до участі у Відкритому Кубку України у багатоденній гонці (чоловіки, жінки), ІІІ ранг</t>
  </si>
  <si>
    <t>Навчально-тренувальний збір до участі у чемпіонаті України серед молоді до 23 років</t>
  </si>
  <si>
    <t>Участь  у чемпіонаті України серед молоді до 23 років</t>
  </si>
  <si>
    <t>Навчально-тренувальний збір до участі у Кубку України, присвячений пам'яті бійця "Небесної сотні", Героя України В.Швеця</t>
  </si>
  <si>
    <t>Участь у Кубку України, присвячений пам'яті бійця "Небесної сотні", Героя України В.Швеця</t>
  </si>
  <si>
    <t>Навчально-тренувальний збір до участі у Кубку України серед молоді до 23 років</t>
  </si>
  <si>
    <t>Участь у Кубку України серед молоді до 23 років</t>
  </si>
  <si>
    <t>Навчально-тренувальний збір до участі у Особистому чемпіонаті України</t>
  </si>
  <si>
    <t>Участь у Особистому чемпіонаті України</t>
  </si>
  <si>
    <t>Навчально-тренувальний збір до участі у Командному чемпіонаті України</t>
  </si>
  <si>
    <t xml:space="preserve">Участь у Командному чемпіонаті України </t>
  </si>
  <si>
    <t>Навчально-тренувальний збір  до  у чемпіонаті України в приміщенні серед дорослих та юніорів зі стрільби з лука</t>
  </si>
  <si>
    <t>Участь у чемпіонаті України в приміщенні серед дорослих та юніорів зі стрільби з лука</t>
  </si>
  <si>
    <t>Навчально-тренувальний збір до участі у чемпіонаті України серед ШВСМ, СДЮШОР, ДЮСШ та УОР</t>
  </si>
  <si>
    <t>Участь у чемпіонаті України серед ШВСМ, СДЮШОР, ДЮСШ та УОР</t>
  </si>
  <si>
    <t>Навчально-тренувальний збір до чемпіонату України серед юніорів</t>
  </si>
  <si>
    <t>Участь у чемпіонаті України серед юніорів 2001 р.н та молодших (ІІІ ранг)</t>
  </si>
  <si>
    <t xml:space="preserve">Навчально-тренувальний збір до участі у чемпіонаті України серед дорослих, ІІІ ранг </t>
  </si>
  <si>
    <t>Участь у чемпіонаті України серед дорослих (ІІІ ранг)</t>
  </si>
  <si>
    <t xml:space="preserve">Навчально-тренувальний збір до участі у Фіналі Кубку України серед дорослих, ІІІ ранг </t>
  </si>
  <si>
    <t xml:space="preserve">Участь у Фіналі Кубку України серед дорослих </t>
  </si>
  <si>
    <t xml:space="preserve">Навчально-тренувальний збір  до участі у Кубку України серед дорослих </t>
  </si>
  <si>
    <t xml:space="preserve">Участь у Кубку України серед дорослих </t>
  </si>
  <si>
    <t>Навчально-тренувальний збір до участі у Кубку України в приміщенні</t>
  </si>
  <si>
    <t>Участь у Кубку України в приміщенні</t>
  </si>
  <si>
    <t>листопад-грудень</t>
  </si>
  <si>
    <t>БОКС</t>
  </si>
  <si>
    <t>ВАЖКА АТЛЕТИКА</t>
  </si>
  <si>
    <t>ГІМНАСТИКА ХУДОЖНЯ</t>
  </si>
  <si>
    <t xml:space="preserve"> громадської організіції "Фізкультурно - спортивне   товариство "СПАРТАК""   </t>
  </si>
  <si>
    <t xml:space="preserve"> громадської організіції "Фізкультурно - спортивне   товариство  "Україна" </t>
  </si>
  <si>
    <t>травень-червень</t>
  </si>
  <si>
    <t>Всього - 4</t>
  </si>
  <si>
    <t>Всього - 1</t>
  </si>
  <si>
    <t>Всього - 2</t>
  </si>
  <si>
    <t>ВЕСЛУВАННЯ НА Б/К</t>
  </si>
  <si>
    <t>Дніпропетровська обл.</t>
  </si>
  <si>
    <t xml:space="preserve">Участь у Всеукраїнському турнірі з боксу </t>
  </si>
  <si>
    <t>Участь у Всекраїнському турнірі з боротьби вільної</t>
  </si>
  <si>
    <t>НТЗ по підготовці до всеукраїнських змагань з веслування на байдарках і каное</t>
  </si>
  <si>
    <t>Участь у Всекраїнському турнірі з веслування на байдарках і каное</t>
  </si>
  <si>
    <t>Всього заходів по веслуванню на байдарках і каное: 6</t>
  </si>
  <si>
    <t>Всього участь 10</t>
  </si>
  <si>
    <t>Всього заходів:   30</t>
  </si>
  <si>
    <t>липень-серпень</t>
  </si>
  <si>
    <t xml:space="preserve">лютий </t>
  </si>
  <si>
    <t xml:space="preserve">лютий-березень </t>
  </si>
  <si>
    <t xml:space="preserve">серпень-вересень </t>
  </si>
  <si>
    <t xml:space="preserve">вересень-жовтень </t>
  </si>
  <si>
    <t>січень-лютий</t>
  </si>
  <si>
    <t>червень-липень</t>
  </si>
  <si>
    <t>Всього заходів:18</t>
  </si>
  <si>
    <t>Всього заходів ЦШВСМ "Колос":</t>
  </si>
  <si>
    <t>територіальні організації Товариства</t>
  </si>
  <si>
    <t>Всього заходів: 4</t>
  </si>
  <si>
    <t xml:space="preserve">        Всього заходів: 4</t>
  </si>
  <si>
    <t>Всього заходів: 13</t>
  </si>
  <si>
    <t>с. Ворохта Івано-Фр. обл. ПОГ НСБ "Україна", м. Берегове, Закарпатська обл. ПОГ ЕВП УСБ "Закарпаття"</t>
  </si>
  <si>
    <t>червень-листопад</t>
  </si>
  <si>
    <t>с. Красенівка Черкаська обл.</t>
  </si>
  <si>
    <t>м. Луцьк</t>
  </si>
  <si>
    <t xml:space="preserve"> м. Берегове Закарпатська обл. ПОГ ЕВП УСБ "Закарпаття" ВФСТ "Колос" </t>
  </si>
  <si>
    <t>Івано-Франківська область</t>
  </si>
  <si>
    <t xml:space="preserve">Кубок ГО "ВФСТ "Колос" з футболу  серед збірних команд  голів  тетиторіальних громад та старост
</t>
  </si>
  <si>
    <t>березень- червень</t>
  </si>
  <si>
    <t>Київська обл.</t>
  </si>
  <si>
    <t>Всеукраїнські змагання  з футзалу серед юнаків та дівчат на честь першого космонавта незалежної України, Героя України, ЗМС Леоніда Каденюка</t>
  </si>
  <si>
    <t xml:space="preserve"> м. Хотин Чернівецька обл.</t>
  </si>
  <si>
    <t>вересень - листопад</t>
  </si>
  <si>
    <t xml:space="preserve"> м. Берегове Закарпатська обл. ПОГ ЕВП УСБ "Закарпаття" </t>
  </si>
  <si>
    <t>ФК, КФК, територіальні громади</t>
  </si>
  <si>
    <t xml:space="preserve">Всеукраїнський весняний легкоатлетичний крос працівників промислової сфери та транспорту </t>
  </si>
  <si>
    <t xml:space="preserve">Всеукраїнський осінній легкоатлетичний крос працівників промислової сфери та транспорту </t>
  </si>
  <si>
    <t xml:space="preserve">Всеукраїнські змагання працівників авіабудування та машинобудування </t>
  </si>
  <si>
    <t>ΧΧХІ Всеукраїнська робітнича спартакіада серед тпрацівників металургійної та гірничо-добувної галузі</t>
  </si>
  <si>
    <t xml:space="preserve">Відкритий чемпіонат ГО "ВФСТ "Україна" з волейболу серед працівників промислової сфери, транспорту та соціально-побутової сфери                 </t>
  </si>
  <si>
    <t>Відкритий чемпіонат ГО "ВФСТ "Україна" з плавання серед працівників промислової сфери, транспорту та соціально-побутової сфери</t>
  </si>
  <si>
    <t>Відкритий чемпіонат ГО "ВФСТ "Україна" з тенісу настільного серед працівників промислової сфери, транспорту та соціально-побутової сфери</t>
  </si>
  <si>
    <t xml:space="preserve">Відкритий чемпіонат  ГО "ВФСТ "Україна" з армрестлінгу серед працівників промислової сфери, транспорту та соціально-побутової сфери                </t>
  </si>
  <si>
    <t>Відкритий чемпіонат ГО "ВФСТ "Україна"  з гирьового спорту серед працівників промислової сфери, транспорту та соціально-побутової сфери</t>
  </si>
  <si>
    <t xml:space="preserve">Відкритий чемпіонат  ГО "ВФСТ "Україна" з пауерліфтингу серед працівників промислової сфери, транспорту та соціально-побутової сфери                </t>
  </si>
  <si>
    <t xml:space="preserve"> Київська обл. </t>
  </si>
  <si>
    <t>Відкритий чемпіонат ГО "ВФСТ "Україна" серед дорослих (жінки, чоловіки)</t>
  </si>
  <si>
    <t>Відкритий чемпіонат ГО "ВФСТ "Україна" з шахів та шашок серед працівників промислової сфери, транспорту та соціально-побутової сфери</t>
  </si>
  <si>
    <t>Відкритий чемпіонат ГО "ВФСТ "Україна" з шахів серед працівників промислової сфери, транспорту та соціально-побутової сфери</t>
  </si>
  <si>
    <t>Відкритий чемпіонат ГО "ВФСТ "Україна" з шашок серед працівників промислової сфери, транспорту та соціально-побутової сфери</t>
  </si>
  <si>
    <t>ЦЕНТРАЛЬНА РАДА ГО "ВФСТ "Україна"</t>
  </si>
  <si>
    <t>Наказ   Міністерства молоді та спорту Україн                                   ____________ 2023  №______</t>
  </si>
  <si>
    <t xml:space="preserve">Єдиний календарний планфізкультурно-оздоровчих, спортивних заходів  та спортивних змагань  України  на  2024 рік </t>
  </si>
  <si>
    <t>Відкритий чемпіонат ГО "ВФСТ "Україна" серед дорослих (чоловіки)</t>
  </si>
  <si>
    <t>Обласні організації, СДЮШОР, ДЮСШ</t>
  </si>
  <si>
    <t xml:space="preserve">Відкритий чемпіонат ГО "ВФСТ "Україна" за програмою "Хто ти, майбутній олімпієць?" серед юнаків та дівчат </t>
  </si>
  <si>
    <t xml:space="preserve">Відкритий чемпіонат ГО "ВФСТ "Україна"  за програмою "Хто ти, майбутній олімпієць?" серед юнаків та дівчат </t>
  </si>
  <si>
    <r>
      <t>Відкритий чемпіонат ГО "ВФСТ "Україна" за програмою "Хто ти, майбутній олімпієць?"</t>
    </r>
    <r>
      <rPr>
        <sz val="10"/>
        <color indexed="10"/>
        <rFont val="Times New Roman"/>
        <family val="1"/>
        <charset val="204"/>
      </rPr>
      <t xml:space="preserve"> </t>
    </r>
    <r>
      <rPr>
        <sz val="10"/>
        <rFont val="Times New Roman"/>
        <family val="1"/>
        <charset val="204"/>
      </rPr>
      <t>серед  дорослих, дівчат та юніорок</t>
    </r>
  </si>
  <si>
    <t>05-08 вересня</t>
  </si>
  <si>
    <t>Відкритий чемпіонат ГО "ВФСТ "Україна" за програмою "Хто ти, майбутній олімпієць?" серед  дорослих, дівчат та юніорок</t>
  </si>
  <si>
    <t>Відкритий чемпіонат ГО "ВФСТ "Україна"  за програмою "Хто ти, майбутній олімпієць?" серед юнаків та дівчат</t>
  </si>
  <si>
    <t>Відкритий чемпіонат ГО "ВФСТ "Україна" за програмою "Хто ти, майбутній олімпієць?" серед юнаків</t>
  </si>
  <si>
    <t>всього заходів із літних олімпійських видів спорту: 10</t>
  </si>
  <si>
    <t xml:space="preserve"> ЗИМОВІ ОЛІМПІЙСЬКІ ВИДИ СПОРТУ</t>
  </si>
  <si>
    <t xml:space="preserve">лижний спорт </t>
  </si>
  <si>
    <t>Відкритий чемпіонат ГО "ВФСТ "Україна" за програмою "Хто ти, майбутній олімпієць?" серед юнаків та дівчат</t>
  </si>
  <si>
    <t>НЕОЛІМПІЙСЬКІ ВИДИ СПОРТУ</t>
  </si>
  <si>
    <t>Відкритий чемпіонат ГО "ВФСТ "Україна" серед  дорослих, дівчат та юніорок</t>
  </si>
  <si>
    <t xml:space="preserve">10-12 травня </t>
  </si>
  <si>
    <t>Відкритий чемпіонат ГО "ВФСТ "Україна"  серед  дорослих, дівчат та юніорок</t>
  </si>
  <si>
    <t>Відкритий Кубок ГО "ВФСТ "Україна" серед  дорослих, дівчат та юніорок</t>
  </si>
  <si>
    <t>Обласні організації, СДЮШОР, ДЮСШ, СК</t>
  </si>
  <si>
    <t xml:space="preserve">березень-квітень </t>
  </si>
  <si>
    <t>Відкритий чемпіонат ГО "ВФСТ "Україна" серед юніорів, старших юнаків, юнаків</t>
  </si>
  <si>
    <t>Відкритий чемпіонат ГО "ВФСТ "Україна" серед юніорів, старших юнаків, юнаків, дітей старшого віку</t>
  </si>
  <si>
    <t>всього заходів із неолімпійських олімпійських видів спорту: 9</t>
  </si>
  <si>
    <t>Всього спортивних заходів та змагань з видів спорту:  20</t>
  </si>
  <si>
    <t xml:space="preserve"> ІІ. ЗАХОДИ, ЩО ПРОВОДИТЬ ГО ВФСТ "УКРАЇНА"</t>
  </si>
  <si>
    <t xml:space="preserve">XVІІ Всеукраїнська спартакіада працівників вугільної промисловості </t>
  </si>
  <si>
    <t>всього заходів: 28</t>
  </si>
  <si>
    <t>ІНШІ ЗАХОДИ</t>
  </si>
  <si>
    <t xml:space="preserve">Всеукраїнські змагання  з зимового плавання серед працівників промислової сфери та транспорту                  </t>
  </si>
  <si>
    <t xml:space="preserve">Всеукраїнські змагання серед працівників з лижних гонок </t>
  </si>
  <si>
    <t>Всеукраїнські змагання "Галицькі ігри пам"яті Я. Гонтковського"</t>
  </si>
  <si>
    <t>Кубок ГО "ВФСТ "Україна" з футзалу серед працівників промислової сфери, транспорту та соціально-побутової сфери</t>
  </si>
  <si>
    <t xml:space="preserve">ΧXVІІІ Всеукраїнська міжгалузева спартакіада працівників промислової сфери та транспорту </t>
  </si>
  <si>
    <t>Відкритий чемпіонат ГО "ВФСТ "Україна"  з футзалу серед працівників промислової сфери, транспорту та соціально-побутової сфери</t>
  </si>
  <si>
    <t>Зональні змагання ΧΧV Всеукраїнської спартакіади спортклубів та колективів фізичної культури промислових підприємств та організацій</t>
  </si>
  <si>
    <t>Фінальні змагання ΧΧV Всеукраїнської спартакіади спортклубів та колективів фізичної культури промислових підприємств та організацій</t>
  </si>
  <si>
    <t>Всеукраїнські змагання "Галицькі зимові ігри"</t>
  </si>
  <si>
    <t>всього заходів: 23</t>
  </si>
  <si>
    <t>Всього спортивно-масових та оздоровчих заходів: 51</t>
  </si>
  <si>
    <t>Всього заходів: 71</t>
  </si>
  <si>
    <r>
      <rPr>
        <b/>
        <i/>
        <sz val="11"/>
        <rFont val="Times New Roman"/>
        <family val="1"/>
        <charset val="204"/>
      </rPr>
      <t xml:space="preserve">* Примітка: </t>
    </r>
    <r>
      <rPr>
        <sz val="11"/>
        <rFont val="Times New Roman"/>
        <family val="1"/>
        <charset val="204"/>
      </rPr>
      <t xml:space="preserve">Конкретні дати проведення змагань будуть визначені після затвердження Єдиного календарного плану фізкультурно-оздоровчих та спортивних заходів України на 2024 рік Міністерством молоді та спорту України.                                                                                                                                                                                                                                                                                                                                                                                                                   </t>
    </r>
    <r>
      <rPr>
        <b/>
        <i/>
        <sz val="11"/>
        <rFont val="Times New Roman"/>
        <family val="1"/>
        <charset val="204"/>
      </rPr>
      <t xml:space="preserve"> * Примітка: </t>
    </r>
    <r>
      <rPr>
        <sz val="11"/>
        <rFont val="Times New Roman"/>
        <family val="1"/>
        <charset val="204"/>
      </rPr>
      <t xml:space="preserve"> Обсяги  витрат на проведення заходів визначаються календарним планом ГО "ВФСТ "Україна", затвердженим в установленому порядку.</t>
    </r>
  </si>
  <si>
    <t xml:space="preserve">    І. СПОРТИВНІ ЗАХОДИ ТА ЗМАГАННЯ З ВИДІВ СПОРТУ</t>
  </si>
  <si>
    <t xml:space="preserve">  ОЛІМПІЙСЬКІ ВИДИ СПОРТУ</t>
  </si>
  <si>
    <r>
      <t xml:space="preserve"> Календарний план масових фізкультурно-оздоровчих та спортивних заходів                                                                                                                                                                                     громадської організіції "Всеукраїнське фізкультурно - спортивне товариство "Україна"                                                                                 Центральна рада ГО "ВФСТ "Україна"                                                                                                                                                                                                                                                  </t>
    </r>
    <r>
      <rPr>
        <b/>
        <sz val="12"/>
        <rFont val="Times New Roman"/>
        <family val="1"/>
        <charset val="204"/>
      </rPr>
      <t xml:space="preserve">     </t>
    </r>
  </si>
  <si>
    <t xml:space="preserve">І. СПОРТИВНІ ЗАХОДИ ТА ЗМАГАННЯ З ВИДІВ СПОРТУ     </t>
  </si>
  <si>
    <t>с. Ворохта,            Ів.-Франківська обл.     ПОГ НСБ "Україна"</t>
  </si>
  <si>
    <t>ДЮСШ "Колос", інші спортивні організації</t>
  </si>
  <si>
    <t>Відкритий чемпіонат ГО "ВФСТ "Колос" з боротьби вільної  під девізом "Хто ти, майбутній олімпієць?" серед учнів позашкільних закладів освіти</t>
  </si>
  <si>
    <t xml:space="preserve"> м. Берегово, Закарпатська обл. ПОГ ЕВП УСБ "Закарпаття"</t>
  </si>
  <si>
    <t xml:space="preserve">Спец. фонд </t>
  </si>
  <si>
    <t>Відкритий чемпіонат ГО "ВФСТ "Колос" з боротьби греко-римської  під девізом "Хто ти, майбутній олімпієць?" серед учнів позашкільних закладів освіти</t>
  </si>
  <si>
    <t>Відкритий чемпіонат ГО "ВФСТ "Колос" з важкої атлетики під девізом "Хто ти, майбутній олімпієць?" серед учнів  позашкільних закладів освіти</t>
  </si>
  <si>
    <t xml:space="preserve">Чемпіонат ГО ВФСТ „Колос” з важкої атлетики серед спортсменів ДЮСШ „Колос” та всеукраїнський турнір пам'яті А.Л. Хвесика.                  </t>
  </si>
  <si>
    <t>Волинська обл.</t>
  </si>
  <si>
    <t>ДЮСШ "ВФСТ "Колос", інші спорт. організації</t>
  </si>
  <si>
    <t>Упродовж року</t>
  </si>
  <si>
    <t>Кубок  ГО "ВФСТ "Колос" з волейболу   серед ветеранів пам'яті першого МС   Закарпаття Івана Скрябіна</t>
  </si>
  <si>
    <t>жовтень- листопад</t>
  </si>
  <si>
    <t>Відкритий чемпіонат ГО "ВФСТ "Колос" з волейболу  під девізом "Хто ти, майбутній олімпієць?" серед учнів закладів позашкільної освіти</t>
  </si>
  <si>
    <t>червень - липень</t>
  </si>
  <si>
    <t>Відкритий чемпіонат ГО "ВФСТ "Колос" з дзюдо серед юнаків, дівчат та молоді пам'яті  А.П. Усенка</t>
  </si>
  <si>
    <t>24-26.05</t>
  </si>
  <si>
    <t>м. Яготин,      Київська обл.</t>
  </si>
  <si>
    <t>ДЮСШ "Колос", територіальні організації  "ВФСТ "Колос"</t>
  </si>
  <si>
    <t>Відкритий чемпіонат ГО "ВФСТ "Колос" з дзюдо під девізом "Хто ти, майбутній олімпієць?" серед учнів позашкільних закладів  освіти</t>
  </si>
  <si>
    <t xml:space="preserve">Відкритий осінній чемпіонат ГО "ВФСТ "Колос" з легкоатлетичного кросу серед юнаки, дівчата, чоловіків та жінок. </t>
  </si>
  <si>
    <t>Відкритий чемпіонат ГО "ВФСТ "Колос" з легкої атлетики  під девізом "Хто ти, майбутній олімпієць?" серед учнів позашкільних закладів освіти</t>
  </si>
  <si>
    <t>травень - червень</t>
  </si>
  <si>
    <t>Одеська область</t>
  </si>
  <si>
    <t>Відкритий чемпіонат ГО "ВФСТ "Колос" з тенісу настільного під девізом "Хто ти, майбутній олімпієць?" серед учнів позашкільних закладів освіти</t>
  </si>
  <si>
    <t xml:space="preserve">Відкритий чемпіонат  ГО "ВФСТ "Колос" серед юнаків, дівчат, юніорів, юніорок                  </t>
  </si>
  <si>
    <r>
      <t xml:space="preserve">Відкритий чемпіонат ГО "ВФСТ "Колос" з футболу "Золотий колос України" серед дівчат 2009-2010, 2011-2012 р.н. та юнаків 2010-2011, 2012-2013, 2014-2015 р.н.                                                      </t>
    </r>
    <r>
      <rPr>
        <sz val="10"/>
        <color rgb="FFFF0000"/>
        <rFont val="Arial Cyr"/>
        <charset val="204"/>
      </rPr>
      <t xml:space="preserve">     </t>
    </r>
    <r>
      <rPr>
        <sz val="10"/>
        <rFont val="Arial Cyr"/>
        <charset val="204"/>
      </rPr>
      <t xml:space="preserve">      
</t>
    </r>
  </si>
  <si>
    <t xml:space="preserve">с. Ворохта,             м. Яремче,                Ів.-Франківська обл.    </t>
  </si>
  <si>
    <t>Всього заходів: 18</t>
  </si>
  <si>
    <t>Армрестлінг</t>
  </si>
  <si>
    <t xml:space="preserve">Відкритий чемпіонат ГО "ВФСТ  "Колос" серед найсильніших спортсменів товариства </t>
  </si>
  <si>
    <t xml:space="preserve">Дартс </t>
  </si>
  <si>
    <t>Чемпіонат ГО "ВФСТ "Колос" серед команд  територіальних громад</t>
  </si>
  <si>
    <t>територіальні організацій "ВФСТ "Колос"</t>
  </si>
  <si>
    <r>
      <t>Чемпіонат ГО "ВФСТ "Колос" з футзалу серед юнаків    2009-2010 р.н., 2011-2012 р.н, р.н. та дівчат 2009-2010, 2011-2012 р.н.</t>
    </r>
    <r>
      <rPr>
        <sz val="10"/>
        <color rgb="FFFF0000"/>
        <rFont val="Arial Cyr"/>
        <charset val="204"/>
      </rPr>
      <t xml:space="preserve">             </t>
    </r>
    <r>
      <rPr>
        <sz val="10"/>
        <rFont val="Arial Cyr"/>
        <charset val="204"/>
      </rPr>
      <t xml:space="preserve">   
</t>
    </r>
    <r>
      <rPr>
        <sz val="10"/>
        <color rgb="FFFF0000"/>
        <rFont val="Arial Cyr"/>
        <charset val="204"/>
      </rPr>
      <t/>
    </r>
  </si>
  <si>
    <t xml:space="preserve">Кубок ГО "ВФСТ "Колос"
з футзалу серед ветеранів 45+, 50+, 55+, 60+
</t>
  </si>
  <si>
    <t>Відкритий чемпіонат ГО "ВФСТ "Колос" серед команд територіальних громад</t>
  </si>
  <si>
    <t>Відкритий чемпіонат ГО ВФСТ "Колос" серед команд територіальних громад</t>
  </si>
  <si>
    <t xml:space="preserve">ІІ. ІНШІ ЗАХОДИ, ЩО ПРОВОДИТЬ  ГО "ВФСТ "КОЛОС"  </t>
  </si>
  <si>
    <t>Всеукраїнські змагання "Схід - захід разом!"</t>
  </si>
  <si>
    <t xml:space="preserve">територіальні організації "ВФСТ "Колос" </t>
  </si>
  <si>
    <t>Всеукраїнська змагання серед керівників та фахівців місцевих, територіальних  осередків ГО "ВФСТ "Колос", фахівців та керівників ДЮСШ "Колос".</t>
  </si>
  <si>
    <t>керівники та фахівці  ГО "ВФСТ "Колос", керівник та фахівців ДЮСШ "Колос"</t>
  </si>
  <si>
    <t>Всеукраїнські змагання "Рухайся до Перемоги України !" серед мешканців  територіальних громад</t>
  </si>
  <si>
    <t>ДЮСШ, ФК</t>
  </si>
  <si>
    <t>Інші заходи, що проводить ГО "ВФСТ "Колос"</t>
  </si>
  <si>
    <t>Всього заходів: 5</t>
  </si>
  <si>
    <t>Всього заходів: 31</t>
  </si>
  <si>
    <t>Відкритий чемпіонат ГО "ВФСТ "Колос" з боксу під девізом "Хто ти, майбутній олімпієць?" серед учнів позашкільних закладів освіти</t>
  </si>
  <si>
    <t xml:space="preserve">громадської організації "Всеукраїнське фізкультурно-спортивне товариство  "Колос" </t>
  </si>
  <si>
    <t>тхеквондо (ВТФ)</t>
  </si>
  <si>
    <t>НТЗ із загальної фізичної та спеціальної  підготовки</t>
  </si>
  <si>
    <t>НТЗ до всеукраїнських та міжнародних змагань (дорослі, молод, юніори)</t>
  </si>
  <si>
    <t>серепень</t>
  </si>
  <si>
    <t>Всього заходів:12</t>
  </si>
  <si>
    <t>листопад- грудень</t>
  </si>
  <si>
    <t>Березень</t>
  </si>
  <si>
    <t>Всього заходів:14</t>
  </si>
  <si>
    <t>Хмельницький</t>
  </si>
  <si>
    <t>Всього заходів: 56</t>
  </si>
  <si>
    <t>НТЗ по підготовці до всеукраїнських змагань з боксу</t>
  </si>
  <si>
    <t>Черкаси</t>
  </si>
  <si>
    <t>Кривий Ріг</t>
  </si>
  <si>
    <t xml:space="preserve">Участь у Всеукраїнському турнірі з боксу  </t>
  </si>
  <si>
    <t>Кропивницький</t>
  </si>
  <si>
    <t>Одесса</t>
  </si>
  <si>
    <t>Львів</t>
  </si>
  <si>
    <t>Всього заходів по боксу: 9</t>
  </si>
  <si>
    <t>НТЗ по підготовці до всеукраїнських змагань з боротьби вільної</t>
  </si>
  <si>
    <t>Всього заходів по борттьбі вільнйі: 7</t>
  </si>
  <si>
    <t>веслування на байдарках і каноє</t>
  </si>
  <si>
    <t>Участь у Всекраїнському турнірі з веслування на б/к</t>
  </si>
  <si>
    <t>Всього НТЗ 12</t>
  </si>
  <si>
    <t>Чемпіонат ФСТ "Динамо" України з боротьби вільної серед юнаків та дівчат 2007-2009 р.н. спільно з Національним олімпійським комітетом України</t>
  </si>
  <si>
    <t>Чемпіонат ФСТ "Динамо" України з боксу серед юнаків 2010-2011 р.н. спільно з Національним олімпійським комітетом України</t>
  </si>
  <si>
    <t>Чемпіонат ФСТ "Динамо" України з дзюдо серед юнаків та дівчат                  2008-2010 р.н. спільно з Національним олімпійським комітетом України</t>
  </si>
  <si>
    <t>Чемпіонат ФСТ "Динамо" України з легкоатлетичного чотириборства серед юнаків та дівчат 2011 р.н. та молодші спільно з Національним олімпійським комітетом України та Управлінням ювенальної превенції Національної поліції України</t>
  </si>
  <si>
    <t>Чемпіонат ФСТ "Динамо" України зі стрільби кульової з пневматичної зброї серед юнаків та дівчат 2006 р.н. та молодші спільно з Національним олімпійським комітетом України</t>
  </si>
  <si>
    <t>Разом олімпійські види: 5</t>
  </si>
  <si>
    <t>неолімпійські види спорту</t>
  </si>
  <si>
    <t>збірні команди територіальних організацій Товариства</t>
  </si>
  <si>
    <t>збірні команди  закладів вищої освіти, що належать до сфери управління МВС, Національної гвардії України та інших центральних органів виконавчої влади, діяльність яких спрямовується та координується Кабінетом Міністрів України через Міністра внутрішніх справ України</t>
  </si>
  <si>
    <t>Разом неолімпійські види: 8</t>
  </si>
  <si>
    <t>І розділ   Спортивні  заходи  та  змагання  з  видів  спорту</t>
  </si>
  <si>
    <t xml:space="preserve">                                  ОЛІМПІЙСЬКІ ВИДИ СПОРТУ</t>
  </si>
  <si>
    <t xml:space="preserve">Чемпіоната ГО "ФСТ"Спартак" серед юнаків 2010-2011 р.н.(VІ ранг) </t>
  </si>
  <si>
    <t>20.04.24 23.04.24</t>
  </si>
  <si>
    <t>ДЮСШ,                                                   терит. Організації</t>
  </si>
  <si>
    <t xml:space="preserve">Чемпіонат ГО "ФСТ"Спартак" серед юніорів 2008-2009 р.н.(V ранг) </t>
  </si>
  <si>
    <t>ДЮСШ,                                                   терит. організації</t>
  </si>
  <si>
    <t>01.09.24 04.09.24</t>
  </si>
  <si>
    <t>Чемпіонат ГО "ФСТ"Спартак" серед юнаків та дівчат, юніорів та юніорок, молоді</t>
  </si>
  <si>
    <t>жовтень листопад</t>
  </si>
  <si>
    <t>ДЮСШ,                                                   терит. організацій</t>
  </si>
  <si>
    <t>БОРОТЬБА ВІЛЬНА</t>
  </si>
  <si>
    <t>листопад грудень</t>
  </si>
  <si>
    <t>ДЮСШ,                                                   терит. організацій, спортивні клуби</t>
  </si>
  <si>
    <t>Всього -  1</t>
  </si>
  <si>
    <t>Відкритий чемпіонат ГО "ФСТ "Спартак" серед юнаків та дівчат, юніорів та юніорок, молоді</t>
  </si>
  <si>
    <t>ДЮСШ, терит. організацій, спортивні клуби</t>
  </si>
  <si>
    <t>Всього: 1</t>
  </si>
  <si>
    <t>Чемпіонат ГО "ФСТ "Спартак" за программою МС, КМС, І розряду</t>
  </si>
  <si>
    <t>м. Біла Церква</t>
  </si>
  <si>
    <t>Відкритий чемпіонат ГО "ФСТ "Спартак" серед юнаків пам'яті воїнам ЗСУ які загинули під час збройної агресії Російської Федерації проти України</t>
  </si>
  <si>
    <t>Всього -1</t>
  </si>
  <si>
    <t xml:space="preserve"> КОМБАТ САМОЗАХИСТ ICO</t>
  </si>
  <si>
    <t>Чемпіонат ГО "ФСТ "Спартак" серед дітей  за розділом легкий контакт</t>
  </si>
  <si>
    <t>21.06.24 23.06.24</t>
  </si>
  <si>
    <t xml:space="preserve">Чемпіонат ГО "ФСТ "Спартак" за розділом легкий та посиленний контакт </t>
  </si>
  <si>
    <t>20.09.24 22.09.24</t>
  </si>
  <si>
    <t>Чемпіонат ГО "ФСТ "Спартак" за розділами легкий, посилений та повний контакт</t>
  </si>
  <si>
    <t>13.11.24 15.11.24</t>
  </si>
  <si>
    <t>Всього - 3</t>
  </si>
  <si>
    <t>Всього заходів - 13</t>
  </si>
  <si>
    <t>ХV Спартакіада працівників АТ "Укрпошта"</t>
  </si>
  <si>
    <t>Чемпіоната ГО "ФСТ"Спартак" серед юнаків 2011-2012 р.н.(перехідний)    (VІ ранг)</t>
  </si>
  <si>
    <t xml:space="preserve">Чемпіонат ГО "ФСТ "Спартак" серед юніорів 2009-2010 р.н.(перехідний)    (V ранг) </t>
  </si>
  <si>
    <t>Чемпіонат ГО "ФСТ "Спартак" серед юнаків 2008-2010 р.н.,      юніорів  2005-2007р.н.</t>
  </si>
  <si>
    <t xml:space="preserve">Чемпіонат ГО "ФСТ "Спартак" присвячений пам'яті ЗТУ Володимира Баженкова, за программою МС, КМС,     І - ІІІ розрядів </t>
  </si>
  <si>
    <t>Всього заходів: 14</t>
  </si>
  <si>
    <t>Участь у Відкритому Кубку України у багатоденній гонці (чоловіки, жінки), ІІІ ранг</t>
  </si>
  <si>
    <t>Навчально-тренувальний збір до участі  у Відкритому чемпіонаті України в парній гонці, Відкритому чемпіонаті України у гонці критеріум (1 тур), Всеукраїнських змаганнях (чоловіки, жінки, юніори, юніорки) ІІІ, ІV ранг</t>
  </si>
  <si>
    <t>Участь у Відкритому чемпіонаті України в парній гонці, Відкритому чемпіонаті України у гонці критеріум (1 тур), Всеукраїнських змаганнях (чоловіки, жінки, юніори, юніорки) ІІІ, ІV ранг</t>
  </si>
  <si>
    <t>Навчально-тренувальний збір до участі у Відкритому Кубку України у багатоденній гонці (чоловіки, жінки), Відкритому чемпіонаті України у гонці критеріум (2 тур), фінал (чоловіки, жінки, юніори, юніорки), ІІІ, IV ранг</t>
  </si>
  <si>
    <t>Участь у Відкритому Кубку України у багатоденній гонці (чоловіки, жінки), Відкритому чемпіонаті України у гонці критеріум (2 тур), фінал (чоловіки, жінки, юніори, юніорки), ІІІ, IV ранг</t>
  </si>
  <si>
    <t>Навчально-тренувальний збір зі спеціально-фізичної підготовки</t>
  </si>
  <si>
    <t>всього заходів: 11</t>
  </si>
  <si>
    <t>ОК</t>
  </si>
  <si>
    <t xml:space="preserve"> січень</t>
  </si>
  <si>
    <t>всього заходів: 16</t>
  </si>
  <si>
    <t>Навчально-тренувальний збір до участі у чемпіонаті України з класичного жиму лежачи серед дорослих, юніорів та юніорок, юніорів та дівчат (ІІІ-ІV ранг)</t>
  </si>
  <si>
    <t>Навчально-тренувальний збір до участі у чемпіонаті України з класичного пауерліфтингу серед чоловіків та жінок (ІІІ ранг)</t>
  </si>
  <si>
    <t>Навчально-тренувальний збір до участі у Кубку України</t>
  </si>
  <si>
    <t>Всього заходів:   50</t>
  </si>
  <si>
    <t xml:space="preserve">Календарний  план  спортивних заходів та спортивних змагань </t>
  </si>
  <si>
    <t>Чемпіонат ФСТ «Динамо» України з гирьового спорту серед збірних команд територіальних організацій Товариства</t>
  </si>
  <si>
    <t>Чемпіонат ФСТ «Динамо» України з легкої атлетики (бігу за неолімпійською програмою) серед збірних команд територіальних організацій Товариства</t>
  </si>
  <si>
    <t>Чемпіонат ФСТ «Динамо» України з поліатлону серед збірних команд територіальних організацій Товариства</t>
  </si>
  <si>
    <t>Чемпіонат ФСТ «Динамо» України з боротьби самбо серед збірних команд територіальних організацій Товариства</t>
  </si>
  <si>
    <t>Чемпіонат ФСТ «Динамо» України з гирьового спорту серед збірних команд закладів вищої освіти, що належать до сфери управління МВС, Національної гвардії України та інших центральних органів виконавчої влади, діяльність яких спрямовується та координується Кабінетом Міністрів України через Міністра внутрішніх справ України</t>
  </si>
  <si>
    <t>Чемпіонат ФСТ «Динамо» України з легкої атлетики (бігу за неолімпійською програмою) серед збірних команд закладів вищої освіти, що належать до сфери управління МВС, Національної гвардії України та інших центральних органів виконавчої влади, діяльність яких спрямовується та координується Кабінетом Міністрів України через Міністра внутрішніх справ України</t>
  </si>
  <si>
    <t>Чемпіонат ФСТ «Динамо» України з поліатлону серед збірних команд закладів вищої освіти, що належать до сфери управління МВС, Національної гвардії України та інших центральних органів виконавчої влади, діяльність яких спрямовується та координується Кабінетом Міністрів України через Міністра внутрішніх справ України</t>
  </si>
  <si>
    <t>Чемпіонат ФСТ «Динамо» України з боротьби самбо серед збірних команд закладів вищої освіти, що належать до сфери управління МВС, Національної гвардії України та інших центральних органів виконавчої влади, діяльність яких спрямовується та координується Кабінетом Міністрів України через Міністра внутрішніх справ України</t>
  </si>
  <si>
    <t xml:space="preserve">Єдиний календарний план фізкультурно-оздоровчих, спортивних заходів  та спортивних змагань  України  на  2024 рік </t>
  </si>
  <si>
    <t>Орієнтовне місце провед.</t>
  </si>
  <si>
    <t xml:space="preserve">ІІ розділ інші заходи, які проводить ФСТ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</si>
</sst>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0.0"/>
    <numFmt numFmtId="166" formatCode="0.0"/>
  </numFmts>
  <fonts count="68">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1"/>
      <color indexed="8"/>
      <name val="Calibri"/>
      <family val="2"/>
      <charset val="204"/>
    </font>
    <font>
      <sz val="11"/>
      <color indexed="9"/>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0"/>
      <name val="Arial"/>
      <family val="2"/>
      <charset val="204"/>
    </font>
    <font>
      <b/>
      <sz val="10"/>
      <name val="Arial Cyr"/>
      <charset val="204"/>
    </font>
    <font>
      <sz val="9"/>
      <name val="Times New Roman"/>
      <family val="1"/>
      <charset val="204"/>
    </font>
    <font>
      <sz val="10"/>
      <name val="Times New Roman"/>
      <family val="1"/>
      <charset val="204"/>
    </font>
    <font>
      <b/>
      <sz val="10"/>
      <color indexed="9"/>
      <name val="Arial Cyr"/>
      <charset val="204"/>
    </font>
    <font>
      <b/>
      <sz val="14"/>
      <color indexed="8"/>
      <name val="Cambria"/>
      <family val="1"/>
      <charset val="204"/>
    </font>
    <font>
      <sz val="8"/>
      <name val="Arial Cyr"/>
      <charset val="204"/>
    </font>
    <font>
      <b/>
      <sz val="10"/>
      <name val="Arial"/>
      <family val="2"/>
      <charset val="204"/>
    </font>
    <font>
      <b/>
      <sz val="8"/>
      <name val="Arial Cyr"/>
      <charset val="204"/>
    </font>
    <font>
      <b/>
      <sz val="8"/>
      <name val="Arial"/>
      <family val="2"/>
      <charset val="204"/>
    </font>
    <font>
      <b/>
      <i/>
      <sz val="9"/>
      <name val="Arial Cyr"/>
      <charset val="204"/>
    </font>
    <font>
      <b/>
      <sz val="12"/>
      <color indexed="8"/>
      <name val="Cambria"/>
      <family val="1"/>
      <charset val="204"/>
    </font>
    <font>
      <sz val="8"/>
      <name val="Arial"/>
      <family val="2"/>
      <charset val="204"/>
    </font>
    <font>
      <b/>
      <u/>
      <sz val="10"/>
      <name val="Arial"/>
      <family val="2"/>
      <charset val="204"/>
    </font>
    <font>
      <sz val="8"/>
      <color indexed="9"/>
      <name val="Arial Cyr"/>
      <charset val="204"/>
    </font>
    <font>
      <i/>
      <sz val="11"/>
      <name val="Times New Roman"/>
      <family val="1"/>
      <charset val="204"/>
    </font>
    <font>
      <sz val="11"/>
      <name val="Times New Roman"/>
      <family val="1"/>
      <charset val="204"/>
    </font>
    <font>
      <b/>
      <sz val="11"/>
      <name val="Times New Roman"/>
      <family val="1"/>
      <charset val="204"/>
    </font>
    <font>
      <b/>
      <sz val="10"/>
      <name val="Times New Roman Cyr"/>
      <family val="1"/>
      <charset val="204"/>
    </font>
    <font>
      <b/>
      <sz val="12"/>
      <name val="Times New Roman Cyr"/>
      <family val="1"/>
      <charset val="204"/>
    </font>
    <font>
      <sz val="10"/>
      <name val="Times New Roman CYR"/>
      <family val="1"/>
      <charset val="204"/>
    </font>
    <font>
      <b/>
      <sz val="12"/>
      <name val="Times New Roman Cyr"/>
      <charset val="204"/>
    </font>
    <font>
      <b/>
      <i/>
      <sz val="10"/>
      <name val="Arial Cyr"/>
      <charset val="204"/>
    </font>
    <font>
      <sz val="10"/>
      <color indexed="8"/>
      <name val="Times New Roman"/>
      <family val="1"/>
      <charset val="204"/>
    </font>
    <font>
      <u/>
      <sz val="10"/>
      <name val="Arial"/>
      <family val="2"/>
      <charset val="204"/>
    </font>
    <font>
      <b/>
      <sz val="11"/>
      <name val="Arial Cyr"/>
      <charset val="204"/>
    </font>
    <font>
      <sz val="8"/>
      <name val="Times New Roman"/>
      <family val="1"/>
      <charset val="204"/>
    </font>
    <font>
      <b/>
      <sz val="13"/>
      <name val="Times New Roman"/>
      <family val="1"/>
      <charset val="204"/>
    </font>
    <font>
      <sz val="12"/>
      <name val="Arial Cyr"/>
      <charset val="204"/>
    </font>
    <font>
      <b/>
      <sz val="12"/>
      <name val="Times New Roman"/>
      <family val="1"/>
      <charset val="204"/>
    </font>
    <font>
      <b/>
      <u/>
      <sz val="9"/>
      <name val="Arial Cyr"/>
      <charset val="204"/>
    </font>
    <font>
      <b/>
      <u/>
      <sz val="12"/>
      <name val="Times New Roman"/>
      <family val="1"/>
      <charset val="204"/>
    </font>
    <font>
      <sz val="12"/>
      <name val="Arial"/>
      <family val="2"/>
      <charset val="204"/>
    </font>
    <font>
      <b/>
      <sz val="12"/>
      <name val="Arial"/>
      <family val="2"/>
      <charset val="204"/>
    </font>
    <font>
      <b/>
      <sz val="11"/>
      <name val="Arial"/>
      <family val="2"/>
      <charset val="204"/>
    </font>
    <font>
      <sz val="9"/>
      <name val="Arial Cyr"/>
      <charset val="204"/>
    </font>
    <font>
      <sz val="11"/>
      <color indexed="8"/>
      <name val="Calibri"/>
      <family val="2"/>
    </font>
    <font>
      <b/>
      <sz val="9"/>
      <name val="Times New Roman"/>
      <family val="1"/>
      <charset val="204"/>
    </font>
    <font>
      <b/>
      <sz val="10"/>
      <name val="Times New Roman"/>
      <family val="1"/>
      <charset val="204"/>
    </font>
    <font>
      <sz val="11"/>
      <name val="Arial Cyr"/>
      <charset val="204"/>
    </font>
    <font>
      <b/>
      <sz val="12"/>
      <name val="Arial Cyr"/>
      <charset val="204"/>
    </font>
    <font>
      <b/>
      <sz val="11"/>
      <color indexed="8"/>
      <name val="Times New Roman"/>
      <family val="1"/>
      <charset val="204"/>
    </font>
    <font>
      <b/>
      <sz val="12"/>
      <color indexed="8"/>
      <name val="Times New Roman"/>
      <family val="1"/>
      <charset val="204"/>
    </font>
    <font>
      <sz val="12"/>
      <name val="Times New Roman"/>
      <family val="1"/>
      <charset val="204"/>
    </font>
    <font>
      <sz val="8"/>
      <color indexed="9"/>
      <name val="Times New Roman"/>
      <family val="1"/>
      <charset val="204"/>
    </font>
    <font>
      <sz val="9"/>
      <name val="Arial"/>
      <family val="2"/>
      <charset val="204"/>
    </font>
    <font>
      <sz val="9"/>
      <color indexed="9"/>
      <name val="Arial"/>
      <family val="2"/>
      <charset val="204"/>
    </font>
    <font>
      <b/>
      <sz val="10"/>
      <color indexed="8"/>
      <name val="Arial"/>
      <family val="2"/>
      <charset val="204"/>
    </font>
    <font>
      <b/>
      <u/>
      <sz val="14"/>
      <name val="Times New Roman"/>
      <family val="1"/>
      <charset val="204"/>
    </font>
    <font>
      <b/>
      <i/>
      <sz val="10"/>
      <name val="Arial"/>
      <family val="2"/>
      <charset val="204"/>
    </font>
    <font>
      <sz val="10"/>
      <color indexed="8"/>
      <name val="Arial"/>
      <family val="2"/>
      <charset val="204"/>
    </font>
    <font>
      <b/>
      <sz val="10"/>
      <color indexed="8"/>
      <name val="Times New Roman"/>
      <family val="1"/>
      <charset val="204"/>
    </font>
    <font>
      <sz val="10"/>
      <color indexed="10"/>
      <name val="Times New Roman"/>
      <family val="1"/>
      <charset val="204"/>
    </font>
    <font>
      <b/>
      <sz val="11"/>
      <color indexed="8"/>
      <name val="Cambria"/>
      <family val="1"/>
      <charset val="204"/>
    </font>
    <font>
      <b/>
      <i/>
      <sz val="11"/>
      <name val="Times New Roman"/>
      <family val="1"/>
      <charset val="204"/>
    </font>
    <font>
      <b/>
      <sz val="10"/>
      <name val="Arial сyr"/>
      <charset val="204"/>
    </font>
    <font>
      <sz val="10"/>
      <color rgb="FFFF0000"/>
      <name val="Arial Cyr"/>
      <charset val="204"/>
    </font>
    <font>
      <b/>
      <sz val="12"/>
      <color theme="1"/>
      <name val="Times New Roman"/>
      <family val="1"/>
      <charset val="204"/>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indexed="47"/>
        <bgColor indexed="64"/>
      </patternFill>
    </fill>
    <fill>
      <patternFill patternType="solid">
        <fgColor theme="9" tint="0.59999389629810485"/>
        <bgColor indexed="64"/>
      </patternFill>
    </fill>
    <fill>
      <patternFill patternType="solid">
        <fgColor theme="9" tint="0.79998168889431442"/>
        <bgColor indexed="64"/>
      </patternFill>
    </fill>
  </fills>
  <borders count="34">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9"/>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9"/>
      </left>
      <right style="thin">
        <color indexed="9"/>
      </right>
      <top/>
      <bottom style="thin">
        <color indexed="64"/>
      </bottom>
      <diagonal/>
    </border>
    <border>
      <left style="thin">
        <color indexed="64"/>
      </left>
      <right/>
      <top/>
      <bottom style="thin">
        <color indexed="64"/>
      </bottom>
      <diagonal/>
    </border>
    <border>
      <left/>
      <right style="thin">
        <color indexed="9"/>
      </right>
      <top style="thin">
        <color indexed="64"/>
      </top>
      <bottom style="thin">
        <color indexed="64"/>
      </bottom>
      <diagonal/>
    </border>
    <border>
      <left/>
      <right style="thin">
        <color indexed="64"/>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64"/>
      </left>
      <right/>
      <top style="thin">
        <color indexed="64"/>
      </top>
      <bottom style="thin">
        <color indexed="64"/>
      </bottom>
      <diagonal/>
    </border>
  </borders>
  <cellStyleXfs count="18">
    <xf numFmtId="0" fontId="0" fillId="0" borderId="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4" fillId="0" borderId="0"/>
    <xf numFmtId="0" fontId="4" fillId="0" borderId="0"/>
    <xf numFmtId="0" fontId="5" fillId="0" borderId="0"/>
    <xf numFmtId="0" fontId="5" fillId="0" borderId="0"/>
    <xf numFmtId="0" fontId="10" fillId="0" borderId="0"/>
    <xf numFmtId="0" fontId="3" fillId="0" borderId="0"/>
    <xf numFmtId="0" fontId="4" fillId="0" borderId="0"/>
    <xf numFmtId="0" fontId="10" fillId="0" borderId="0"/>
    <xf numFmtId="0" fontId="46" fillId="0" borderId="0"/>
    <xf numFmtId="0" fontId="4" fillId="0" borderId="0"/>
    <xf numFmtId="164" fontId="2" fillId="0" borderId="0" applyFont="0" applyFill="0" applyBorder="0" applyAlignment="0" applyProtection="0"/>
    <xf numFmtId="0" fontId="1" fillId="0" borderId="0"/>
    <xf numFmtId="0" fontId="4" fillId="0" borderId="0"/>
  </cellStyleXfs>
  <cellXfs count="532">
    <xf numFmtId="0" fontId="0" fillId="0" borderId="0" xfId="0"/>
    <xf numFmtId="0" fontId="5" fillId="0" borderId="0" xfId="8"/>
    <xf numFmtId="0" fontId="11" fillId="0" borderId="0" xfId="7" applyFont="1" applyBorder="1" applyAlignment="1"/>
    <xf numFmtId="0" fontId="11" fillId="0" borderId="0" xfId="7" applyFont="1" applyBorder="1" applyAlignment="1">
      <alignment horizontal="center"/>
    </xf>
    <xf numFmtId="0" fontId="11" fillId="0" borderId="0" xfId="7" applyFont="1" applyBorder="1" applyAlignment="1">
      <alignment horizontal="left"/>
    </xf>
    <xf numFmtId="0" fontId="11" fillId="0" borderId="0" xfId="7" applyFont="1" applyBorder="1" applyAlignment="1">
      <alignment horizontal="center" vertical="top"/>
    </xf>
    <xf numFmtId="2" fontId="14" fillId="0" borderId="0" xfId="7" applyNumberFormat="1" applyFont="1" applyBorder="1" applyAlignment="1">
      <alignment horizontal="center" vertical="top"/>
    </xf>
    <xf numFmtId="0" fontId="15" fillId="0" borderId="0" xfId="7" applyFont="1" applyAlignment="1">
      <alignment horizontal="center"/>
    </xf>
    <xf numFmtId="0" fontId="15" fillId="0" borderId="0" xfId="7" applyFont="1" applyAlignment="1">
      <alignment horizontal="center" vertical="top"/>
    </xf>
    <xf numFmtId="0" fontId="16" fillId="0" borderId="8" xfId="8" applyFont="1" applyFill="1" applyBorder="1" applyAlignment="1">
      <alignment vertical="top" wrapText="1"/>
    </xf>
    <xf numFmtId="2" fontId="16" fillId="0" borderId="8" xfId="8" applyNumberFormat="1" applyFont="1" applyFill="1" applyBorder="1" applyAlignment="1">
      <alignment horizontal="center" vertical="top" wrapText="1"/>
    </xf>
    <xf numFmtId="0" fontId="17" fillId="0" borderId="0" xfId="7" applyFont="1" applyFill="1" applyBorder="1" applyAlignment="1">
      <alignment horizontal="left" wrapText="1"/>
    </xf>
    <xf numFmtId="0" fontId="16" fillId="0" borderId="0" xfId="7" applyFont="1" applyFill="1" applyBorder="1" applyAlignment="1">
      <alignment vertical="top" wrapText="1"/>
    </xf>
    <xf numFmtId="0" fontId="16" fillId="0" borderId="0" xfId="7" applyFont="1" applyFill="1" applyBorder="1" applyAlignment="1">
      <alignment horizontal="center" vertical="top" wrapText="1"/>
    </xf>
    <xf numFmtId="0" fontId="17" fillId="0" borderId="0" xfId="7" applyFont="1" applyFill="1" applyBorder="1" applyAlignment="1">
      <alignment horizontal="left"/>
    </xf>
    <xf numFmtId="0" fontId="16" fillId="0" borderId="0" xfId="7" applyNumberFormat="1" applyFont="1" applyFill="1" applyBorder="1" applyAlignment="1">
      <alignment horizontal="center" vertical="top" wrapText="1"/>
    </xf>
    <xf numFmtId="2" fontId="16" fillId="0" borderId="0" xfId="7" applyNumberFormat="1" applyFont="1" applyFill="1" applyBorder="1" applyAlignment="1">
      <alignment horizontal="center" vertical="top" wrapText="1"/>
    </xf>
    <xf numFmtId="3" fontId="16" fillId="0" borderId="0" xfId="7" applyNumberFormat="1" applyFont="1" applyFill="1" applyBorder="1" applyAlignment="1">
      <alignment horizontal="center" vertical="center" wrapText="1"/>
    </xf>
    <xf numFmtId="0" fontId="19" fillId="0" borderId="8" xfId="7" applyFont="1" applyFill="1" applyBorder="1" applyAlignment="1">
      <alignment horizontal="center" vertical="center" wrapText="1"/>
    </xf>
    <xf numFmtId="0" fontId="22" fillId="0" borderId="8" xfId="7" applyFont="1" applyFill="1" applyBorder="1" applyAlignment="1">
      <alignment horizontal="center" vertical="center" wrapText="1"/>
    </xf>
    <xf numFmtId="0" fontId="18" fillId="0" borderId="8" xfId="7" applyNumberFormat="1" applyFont="1" applyFill="1" applyBorder="1" applyAlignment="1">
      <alignment horizontal="center" vertical="center" wrapText="1"/>
    </xf>
    <xf numFmtId="0" fontId="16" fillId="0" borderId="12" xfId="7" applyFont="1" applyFill="1" applyBorder="1" applyAlignment="1">
      <alignment horizontal="center" vertical="center" wrapText="1"/>
    </xf>
    <xf numFmtId="0" fontId="16" fillId="0" borderId="12" xfId="7" applyNumberFormat="1" applyFont="1" applyFill="1" applyBorder="1" applyAlignment="1">
      <alignment horizontal="center" vertical="center" wrapText="1"/>
    </xf>
    <xf numFmtId="0" fontId="23" fillId="0" borderId="8" xfId="7" applyFont="1" applyFill="1" applyBorder="1" applyAlignment="1">
      <alignment horizontal="center" wrapText="1"/>
    </xf>
    <xf numFmtId="0" fontId="23" fillId="0" borderId="12" xfId="7" applyFont="1" applyFill="1" applyBorder="1" applyAlignment="1">
      <alignment horizontal="center" wrapText="1"/>
    </xf>
    <xf numFmtId="0" fontId="23" fillId="0" borderId="11" xfId="7" applyFont="1" applyFill="1" applyBorder="1" applyAlignment="1">
      <alignment horizontal="center" vertical="center" wrapText="1"/>
    </xf>
    <xf numFmtId="0" fontId="16" fillId="0" borderId="13" xfId="7" applyFont="1" applyFill="1" applyBorder="1" applyAlignment="1">
      <alignment horizontal="center" vertical="center" wrapText="1"/>
    </xf>
    <xf numFmtId="0" fontId="16" fillId="0" borderId="0" xfId="7" applyFont="1" applyAlignment="1">
      <alignment wrapText="1"/>
    </xf>
    <xf numFmtId="0" fontId="16" fillId="0" borderId="0" xfId="7" applyFont="1" applyAlignment="1">
      <alignment horizontal="center" wrapText="1"/>
    </xf>
    <xf numFmtId="0" fontId="16" fillId="0" borderId="0" xfId="7" applyFont="1" applyAlignment="1">
      <alignment horizontal="left" wrapText="1"/>
    </xf>
    <xf numFmtId="0" fontId="16" fillId="0" borderId="0" xfId="7" applyFont="1" applyAlignment="1">
      <alignment horizontal="center" vertical="top" wrapText="1"/>
    </xf>
    <xf numFmtId="0" fontId="16" fillId="0" borderId="0" xfId="7" applyNumberFormat="1" applyFont="1" applyAlignment="1">
      <alignment horizontal="center" vertical="top"/>
    </xf>
    <xf numFmtId="2" fontId="24" fillId="0" borderId="0" xfId="7" applyNumberFormat="1" applyFont="1" applyAlignment="1">
      <alignment horizontal="center" vertical="top"/>
    </xf>
    <xf numFmtId="3" fontId="16" fillId="0" borderId="0" xfId="7" applyNumberFormat="1" applyFont="1" applyAlignment="1">
      <alignment horizontal="center" vertical="top" wrapText="1"/>
    </xf>
    <xf numFmtId="0" fontId="5" fillId="0" borderId="0" xfId="8" applyBorder="1"/>
    <xf numFmtId="0" fontId="6" fillId="0" borderId="0" xfId="8" applyFont="1"/>
    <xf numFmtId="0" fontId="28" fillId="0" borderId="0" xfId="9" applyFont="1"/>
    <xf numFmtId="0" fontId="29" fillId="0" borderId="0" xfId="9" applyFont="1"/>
    <xf numFmtId="0" fontId="30" fillId="0" borderId="0" xfId="9" applyFont="1"/>
    <xf numFmtId="0" fontId="31" fillId="0" borderId="0" xfId="9" applyFont="1"/>
    <xf numFmtId="0" fontId="24" fillId="0" borderId="0" xfId="8" applyFont="1" applyAlignment="1">
      <alignment horizontal="left" wrapText="1"/>
    </xf>
    <xf numFmtId="0" fontId="13" fillId="0" borderId="8" xfId="8" applyFont="1" applyFill="1" applyBorder="1" applyAlignment="1">
      <alignment horizontal="center" vertical="top" wrapText="1"/>
    </xf>
    <xf numFmtId="0" fontId="13" fillId="0" borderId="8" xfId="8" applyNumberFormat="1" applyFont="1" applyFill="1" applyBorder="1" applyAlignment="1">
      <alignment horizontal="center" vertical="top" wrapText="1"/>
    </xf>
    <xf numFmtId="2" fontId="13" fillId="0" borderId="8" xfId="8" applyNumberFormat="1" applyFont="1" applyFill="1" applyBorder="1" applyAlignment="1">
      <alignment horizontal="center" vertical="top" wrapText="1"/>
    </xf>
    <xf numFmtId="14" fontId="13" fillId="0" borderId="8" xfId="8" applyNumberFormat="1" applyFont="1" applyFill="1" applyBorder="1" applyAlignment="1">
      <alignment horizontal="center" vertical="top" wrapText="1"/>
    </xf>
    <xf numFmtId="0" fontId="13" fillId="2" borderId="8" xfId="8" applyFont="1" applyFill="1" applyBorder="1" applyAlignment="1">
      <alignment horizontal="center" vertical="top" wrapText="1"/>
    </xf>
    <xf numFmtId="0" fontId="13" fillId="2" borderId="8" xfId="8" applyNumberFormat="1" applyFont="1" applyFill="1" applyBorder="1" applyAlignment="1">
      <alignment horizontal="center" vertical="top" wrapText="1"/>
    </xf>
    <xf numFmtId="2" fontId="13" fillId="2" borderId="8" xfId="8" applyNumberFormat="1" applyFont="1" applyFill="1" applyBorder="1" applyAlignment="1">
      <alignment horizontal="center" vertical="top" wrapText="1"/>
    </xf>
    <xf numFmtId="0" fontId="19" fillId="0" borderId="12" xfId="7" applyFont="1" applyFill="1" applyBorder="1" applyAlignment="1">
      <alignment horizontal="center" vertical="center" wrapText="1"/>
    </xf>
    <xf numFmtId="0" fontId="22" fillId="0" borderId="12" xfId="7" applyFont="1" applyFill="1" applyBorder="1" applyAlignment="1">
      <alignment horizontal="center" vertical="center" wrapText="1"/>
    </xf>
    <xf numFmtId="0" fontId="18" fillId="0" borderId="12" xfId="7" applyNumberFormat="1" applyFont="1" applyFill="1" applyBorder="1" applyAlignment="1">
      <alignment horizontal="center" vertical="center" wrapText="1"/>
    </xf>
    <xf numFmtId="4" fontId="32" fillId="0" borderId="11" xfId="7" applyNumberFormat="1" applyFont="1" applyFill="1" applyBorder="1" applyAlignment="1">
      <alignment horizontal="center" vertical="center" wrapText="1"/>
    </xf>
    <xf numFmtId="0" fontId="33" fillId="0" borderId="8" xfId="8" applyFont="1" applyBorder="1"/>
    <xf numFmtId="0" fontId="13" fillId="0" borderId="8" xfId="0" applyFont="1" applyFill="1" applyBorder="1" applyAlignment="1">
      <alignment horizontal="center" vertical="top" wrapText="1"/>
    </xf>
    <xf numFmtId="0" fontId="13" fillId="0" borderId="8" xfId="8" applyFont="1" applyFill="1" applyBorder="1" applyAlignment="1">
      <alignment vertical="top" wrapText="1"/>
    </xf>
    <xf numFmtId="0" fontId="18" fillId="0" borderId="0" xfId="7" applyFont="1" applyAlignment="1">
      <alignment wrapText="1"/>
    </xf>
    <xf numFmtId="0" fontId="13" fillId="3" borderId="8" xfId="8" applyFont="1" applyFill="1" applyBorder="1" applyAlignment="1">
      <alignment horizontal="center" vertical="top" wrapText="1"/>
    </xf>
    <xf numFmtId="0" fontId="13" fillId="3" borderId="8" xfId="8" applyNumberFormat="1" applyFont="1" applyFill="1" applyBorder="1" applyAlignment="1">
      <alignment horizontal="center" vertical="top" wrapText="1"/>
    </xf>
    <xf numFmtId="2" fontId="13" fillId="3" borderId="8" xfId="8" applyNumberFormat="1" applyFont="1" applyFill="1" applyBorder="1" applyAlignment="1">
      <alignment horizontal="center" vertical="top" wrapText="1"/>
    </xf>
    <xf numFmtId="0" fontId="18" fillId="3" borderId="8" xfId="7" applyNumberFormat="1" applyFont="1" applyFill="1" applyBorder="1" applyAlignment="1">
      <alignment horizontal="center" vertical="top" wrapText="1"/>
    </xf>
    <xf numFmtId="0" fontId="17" fillId="3" borderId="8" xfId="7" applyFont="1" applyFill="1" applyBorder="1" applyAlignment="1">
      <alignment horizontal="center" vertical="center" wrapText="1"/>
    </xf>
    <xf numFmtId="0" fontId="16" fillId="3" borderId="8" xfId="7" applyFont="1" applyFill="1" applyBorder="1" applyAlignment="1">
      <alignment horizontal="center" vertical="center" wrapText="1"/>
    </xf>
    <xf numFmtId="0" fontId="16" fillId="3" borderId="8" xfId="7" applyFont="1" applyFill="1" applyBorder="1" applyAlignment="1">
      <alignment horizontal="center" vertical="top" wrapText="1"/>
    </xf>
    <xf numFmtId="2" fontId="16" fillId="3" borderId="8" xfId="7" applyNumberFormat="1" applyFont="1" applyFill="1" applyBorder="1" applyAlignment="1">
      <alignment horizontal="center" vertical="center" wrapText="1"/>
    </xf>
    <xf numFmtId="0" fontId="16" fillId="0" borderId="0" xfId="0" applyFont="1" applyAlignment="1">
      <alignment horizontal="center" wrapText="1"/>
    </xf>
    <xf numFmtId="0" fontId="16" fillId="0" borderId="5" xfId="0" applyFont="1" applyBorder="1" applyAlignment="1">
      <alignment horizontal="center" vertical="center" wrapText="1"/>
    </xf>
    <xf numFmtId="0" fontId="16" fillId="0" borderId="4" xfId="0" applyFont="1" applyBorder="1" applyAlignment="1">
      <alignment horizontal="center" vertical="center" wrapText="1"/>
    </xf>
    <xf numFmtId="0" fontId="12" fillId="0" borderId="0" xfId="0" applyFont="1" applyAlignment="1">
      <alignment wrapText="1"/>
    </xf>
    <xf numFmtId="0" fontId="16" fillId="0" borderId="7" xfId="0" applyFont="1" applyBorder="1" applyAlignment="1">
      <alignment horizontal="center" vertical="center" wrapText="1"/>
    </xf>
    <xf numFmtId="0" fontId="16" fillId="0" borderId="6" xfId="0" applyFont="1" applyBorder="1" applyAlignment="1">
      <alignment horizontal="center" vertical="center" wrapText="1"/>
    </xf>
    <xf numFmtId="0" fontId="36" fillId="0" borderId="0" xfId="0" applyFont="1" applyAlignment="1">
      <alignment wrapText="1"/>
    </xf>
    <xf numFmtId="0" fontId="0" fillId="3" borderId="0" xfId="0" applyFill="1"/>
    <xf numFmtId="0" fontId="0" fillId="3" borderId="0" xfId="0" applyFill="1" applyAlignment="1">
      <alignment horizontal="center"/>
    </xf>
    <xf numFmtId="0" fontId="0" fillId="3" borderId="0" xfId="0" applyFill="1" applyAlignment="1">
      <alignment horizontal="left"/>
    </xf>
    <xf numFmtId="0" fontId="0" fillId="3" borderId="0" xfId="0" applyFill="1" applyAlignment="1">
      <alignment vertical="center"/>
    </xf>
    <xf numFmtId="0" fontId="38" fillId="0" borderId="0" xfId="0" applyFont="1"/>
    <xf numFmtId="0" fontId="0" fillId="3" borderId="0" xfId="0" applyFill="1" applyAlignment="1">
      <alignment vertical="top"/>
    </xf>
    <xf numFmtId="0" fontId="16" fillId="3" borderId="8" xfId="0" applyFont="1" applyFill="1" applyBorder="1" applyAlignment="1">
      <alignment horizontal="left" vertical="top" wrapText="1"/>
    </xf>
    <xf numFmtId="0" fontId="16" fillId="0" borderId="8" xfId="0" applyFont="1" applyBorder="1" applyAlignment="1">
      <alignment horizontal="left" vertical="top" wrapText="1"/>
    </xf>
    <xf numFmtId="0" fontId="0" fillId="0" borderId="0" xfId="0" applyAlignment="1">
      <alignment vertical="top"/>
    </xf>
    <xf numFmtId="0" fontId="16" fillId="0" borderId="8" xfId="0" applyFont="1" applyBorder="1" applyAlignment="1">
      <alignment vertical="top" wrapText="1"/>
    </xf>
    <xf numFmtId="0" fontId="16" fillId="0" borderId="0" xfId="0" applyFont="1" applyAlignment="1">
      <alignment vertical="center" wrapText="1"/>
    </xf>
    <xf numFmtId="0" fontId="0" fillId="0" borderId="0" xfId="0" applyAlignment="1">
      <alignment vertical="center"/>
    </xf>
    <xf numFmtId="0" fontId="0" fillId="4" borderId="0" xfId="0" applyFill="1"/>
    <xf numFmtId="0" fontId="0" fillId="0" borderId="0" xfId="0" applyAlignment="1">
      <alignment horizontal="center"/>
    </xf>
    <xf numFmtId="0" fontId="0" fillId="0" borderId="0" xfId="0" applyAlignment="1">
      <alignment horizontal="left"/>
    </xf>
    <xf numFmtId="0" fontId="11" fillId="5" borderId="8" xfId="0" applyFont="1" applyFill="1" applyBorder="1" applyAlignment="1">
      <alignment horizontal="center"/>
    </xf>
    <xf numFmtId="0" fontId="11" fillId="5" borderId="8" xfId="0" applyFont="1" applyFill="1" applyBorder="1"/>
    <xf numFmtId="0" fontId="0" fillId="4" borderId="0" xfId="0" applyFill="1" applyAlignment="1">
      <alignment horizontal="center"/>
    </xf>
    <xf numFmtId="0" fontId="0" fillId="4" borderId="0" xfId="0" applyFill="1" applyAlignment="1">
      <alignment horizontal="left"/>
    </xf>
    <xf numFmtId="0" fontId="0" fillId="4" borderId="0" xfId="0" applyFill="1" applyAlignment="1">
      <alignment vertical="center"/>
    </xf>
    <xf numFmtId="3" fontId="16" fillId="0" borderId="0" xfId="0" applyNumberFormat="1" applyFont="1" applyAlignment="1">
      <alignment wrapText="1"/>
    </xf>
    <xf numFmtId="0" fontId="11" fillId="6" borderId="8" xfId="7" applyFont="1" applyFill="1" applyBorder="1" applyAlignment="1">
      <alignment horizontal="left" vertical="justify" wrapText="1"/>
    </xf>
    <xf numFmtId="3" fontId="11" fillId="6" borderId="8" xfId="11" applyNumberFormat="1" applyFont="1" applyFill="1" applyBorder="1" applyAlignment="1">
      <alignment horizontal="center" vertical="center" wrapText="1"/>
    </xf>
    <xf numFmtId="0" fontId="11" fillId="6" borderId="8" xfId="11" applyFont="1" applyFill="1" applyBorder="1" applyAlignment="1">
      <alignment horizontal="center" vertical="center" wrapText="1"/>
    </xf>
    <xf numFmtId="0" fontId="16" fillId="0" borderId="8" xfId="0" applyFont="1" applyBorder="1" applyAlignment="1">
      <alignment horizontal="center" vertical="top" wrapText="1"/>
    </xf>
    <xf numFmtId="0" fontId="42" fillId="0" borderId="0" xfId="0" applyFont="1" applyAlignment="1">
      <alignment wrapText="1"/>
    </xf>
    <xf numFmtId="0" fontId="45" fillId="0" borderId="0" xfId="0" applyFont="1" applyAlignment="1">
      <alignment wrapText="1"/>
    </xf>
    <xf numFmtId="0" fontId="16" fillId="0" borderId="0" xfId="0" applyFont="1" applyAlignment="1">
      <alignment horizontal="center" vertical="center" wrapText="1"/>
    </xf>
    <xf numFmtId="0" fontId="36" fillId="0" borderId="0" xfId="12" applyFont="1" applyAlignment="1">
      <alignment wrapText="1"/>
    </xf>
    <xf numFmtId="0" fontId="13" fillId="0" borderId="0" xfId="12" applyFont="1" applyAlignment="1">
      <alignment horizontal="center" vertical="center"/>
    </xf>
    <xf numFmtId="0" fontId="11" fillId="0" borderId="0" xfId="12" applyFont="1"/>
    <xf numFmtId="0" fontId="12" fillId="3" borderId="10" xfId="0" applyFont="1" applyFill="1" applyBorder="1" applyAlignment="1">
      <alignment vertical="top" wrapText="1"/>
    </xf>
    <xf numFmtId="0" fontId="12" fillId="3" borderId="8" xfId="0" applyFont="1" applyFill="1" applyBorder="1" applyAlignment="1">
      <alignment horizontal="center" vertical="top" wrapText="1"/>
    </xf>
    <xf numFmtId="0" fontId="12" fillId="3" borderId="8" xfId="0" applyFont="1" applyFill="1" applyBorder="1" applyAlignment="1">
      <alignment horizontal="center" vertical="top"/>
    </xf>
    <xf numFmtId="0" fontId="12" fillId="3" borderId="9" xfId="0" applyFont="1" applyFill="1" applyBorder="1" applyAlignment="1">
      <alignment vertical="top"/>
    </xf>
    <xf numFmtId="0" fontId="45" fillId="3" borderId="0" xfId="0" applyFont="1" applyFill="1" applyAlignment="1">
      <alignment vertical="top"/>
    </xf>
    <xf numFmtId="0" fontId="13" fillId="3" borderId="8" xfId="0" applyFont="1" applyFill="1" applyBorder="1" applyAlignment="1">
      <alignment horizontal="center" vertical="center"/>
    </xf>
    <xf numFmtId="0" fontId="13" fillId="3" borderId="8"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26" fillId="5" borderId="8" xfId="0" applyFont="1" applyFill="1" applyBorder="1"/>
    <xf numFmtId="0" fontId="49" fillId="5" borderId="9" xfId="0" applyFont="1" applyFill="1" applyBorder="1"/>
    <xf numFmtId="0" fontId="13" fillId="0" borderId="0" xfId="0" applyFont="1"/>
    <xf numFmtId="0" fontId="48" fillId="0" borderId="0" xfId="0" applyFont="1" applyAlignment="1">
      <alignment horizontal="left"/>
    </xf>
    <xf numFmtId="0" fontId="48" fillId="0" borderId="0" xfId="0" applyFont="1" applyAlignment="1">
      <alignment horizontal="center"/>
    </xf>
    <xf numFmtId="0" fontId="13" fillId="0" borderId="0" xfId="0" applyFont="1" applyAlignment="1">
      <alignment horizontal="right"/>
    </xf>
    <xf numFmtId="0" fontId="10" fillId="2" borderId="0" xfId="12" applyFill="1"/>
    <xf numFmtId="0" fontId="10" fillId="2" borderId="0" xfId="12" applyFill="1" applyAlignment="1">
      <alignment horizontal="right"/>
    </xf>
    <xf numFmtId="0" fontId="10" fillId="0" borderId="0" xfId="12" applyAlignment="1">
      <alignment vertical="top"/>
    </xf>
    <xf numFmtId="0" fontId="10" fillId="0" borderId="0" xfId="12" applyAlignment="1">
      <alignment horizontal="center"/>
    </xf>
    <xf numFmtId="3" fontId="10" fillId="0" borderId="0" xfId="12" applyNumberFormat="1" applyAlignment="1">
      <alignment vertical="top"/>
    </xf>
    <xf numFmtId="0" fontId="10" fillId="0" borderId="0" xfId="12"/>
    <xf numFmtId="0" fontId="10" fillId="0" borderId="0" xfId="12" applyAlignment="1">
      <alignment horizontal="right"/>
    </xf>
    <xf numFmtId="0" fontId="51" fillId="2" borderId="0" xfId="12" applyFont="1" applyFill="1" applyAlignment="1">
      <alignment horizontal="center" vertical="center"/>
    </xf>
    <xf numFmtId="0" fontId="16" fillId="3" borderId="0" xfId="0" applyFont="1" applyFill="1" applyAlignment="1">
      <alignment wrapText="1"/>
    </xf>
    <xf numFmtId="0" fontId="16" fillId="0" borderId="0" xfId="0" applyFont="1" applyAlignment="1">
      <alignment horizontal="center"/>
    </xf>
    <xf numFmtId="0" fontId="13" fillId="0" borderId="0" xfId="0" applyFont="1" applyAlignment="1">
      <alignment vertical="top" wrapText="1"/>
    </xf>
    <xf numFmtId="0" fontId="13" fillId="0" borderId="0" xfId="0" applyFont="1" applyAlignment="1">
      <alignment horizontal="center" vertical="center"/>
    </xf>
    <xf numFmtId="0" fontId="16" fillId="0" borderId="5"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0" xfId="0" applyFont="1" applyAlignment="1">
      <alignment wrapText="1"/>
    </xf>
    <xf numFmtId="0" fontId="0" fillId="0" borderId="0" xfId="0"/>
    <xf numFmtId="0" fontId="16" fillId="0" borderId="0" xfId="0" applyFont="1" applyAlignment="1">
      <alignment horizontal="left" wrapText="1"/>
    </xf>
    <xf numFmtId="0" fontId="36" fillId="0" borderId="0" xfId="0" applyFont="1" applyAlignment="1">
      <alignment horizontal="center" vertical="center" wrapText="1"/>
    </xf>
    <xf numFmtId="0" fontId="55" fillId="3" borderId="10" xfId="0" applyFont="1" applyFill="1" applyBorder="1" applyAlignment="1">
      <alignment horizontal="left" vertical="top" wrapText="1"/>
    </xf>
    <xf numFmtId="0" fontId="55" fillId="3" borderId="8" xfId="0" applyFont="1" applyFill="1" applyBorder="1" applyAlignment="1">
      <alignment horizontal="center" vertical="top" wrapText="1"/>
    </xf>
    <xf numFmtId="0" fontId="55" fillId="3" borderId="8" xfId="0" applyFont="1" applyFill="1" applyBorder="1" applyAlignment="1">
      <alignment vertical="top" wrapText="1"/>
    </xf>
    <xf numFmtId="3" fontId="56" fillId="3" borderId="9" xfId="0" applyNumberFormat="1" applyFont="1" applyFill="1" applyBorder="1" applyAlignment="1">
      <alignment horizontal="center" vertical="top" wrapText="1"/>
    </xf>
    <xf numFmtId="0" fontId="55" fillId="3" borderId="0" xfId="0" applyFont="1" applyFill="1"/>
    <xf numFmtId="0" fontId="55" fillId="3" borderId="14" xfId="0" applyFont="1" applyFill="1" applyBorder="1" applyAlignment="1">
      <alignment horizontal="left" vertical="top" wrapText="1"/>
    </xf>
    <xf numFmtId="0" fontId="55" fillId="3" borderId="15" xfId="0" applyFont="1" applyFill="1" applyBorder="1" applyAlignment="1">
      <alignment horizontal="center" vertical="top" wrapText="1"/>
    </xf>
    <xf numFmtId="0" fontId="55" fillId="3" borderId="15" xfId="0" applyFont="1" applyFill="1" applyBorder="1" applyAlignment="1">
      <alignment vertical="top" wrapText="1"/>
    </xf>
    <xf numFmtId="3" fontId="56" fillId="3" borderId="16" xfId="0" applyNumberFormat="1" applyFont="1" applyFill="1" applyBorder="1" applyAlignment="1">
      <alignment horizontal="center" vertical="top" wrapText="1"/>
    </xf>
    <xf numFmtId="0" fontId="55" fillId="3" borderId="10" xfId="0" applyFont="1" applyFill="1" applyBorder="1" applyAlignment="1">
      <alignment horizontal="left" vertical="top" wrapText="1" indent="1"/>
    </xf>
    <xf numFmtId="0" fontId="27" fillId="3" borderId="8" xfId="0" applyFont="1" applyFill="1" applyBorder="1" applyAlignment="1">
      <alignment horizontal="center" vertical="center" wrapText="1"/>
    </xf>
    <xf numFmtId="0" fontId="27" fillId="3" borderId="0" xfId="0" applyFont="1" applyFill="1" applyAlignment="1">
      <alignment vertical="top" wrapText="1"/>
    </xf>
    <xf numFmtId="0" fontId="27" fillId="3" borderId="0" xfId="0" applyFont="1" applyFill="1" applyAlignment="1">
      <alignment wrapText="1"/>
    </xf>
    <xf numFmtId="0" fontId="13" fillId="0" borderId="0" xfId="0" applyFont="1" applyAlignment="1">
      <alignment horizontal="center" vertical="center" wrapText="1"/>
    </xf>
    <xf numFmtId="0" fontId="47" fillId="0" borderId="0" xfId="0" applyFont="1" applyAlignment="1">
      <alignment horizontal="center" vertical="center" wrapText="1"/>
    </xf>
    <xf numFmtId="2" fontId="47" fillId="0" borderId="0" xfId="0" applyNumberFormat="1" applyFont="1" applyAlignment="1">
      <alignment horizontal="center" vertical="center" wrapText="1"/>
    </xf>
    <xf numFmtId="0" fontId="27" fillId="0" borderId="0" xfId="0" applyFont="1" applyAlignment="1">
      <alignment horizontal="left" vertical="center"/>
    </xf>
    <xf numFmtId="0" fontId="36" fillId="0" borderId="0" xfId="0" applyFont="1" applyAlignment="1">
      <alignment horizontal="center" vertical="center"/>
    </xf>
    <xf numFmtId="3" fontId="54" fillId="0" borderId="0" xfId="0" applyNumberFormat="1" applyFont="1" applyAlignment="1">
      <alignment horizontal="center" vertical="center" wrapText="1"/>
    </xf>
    <xf numFmtId="0" fontId="16" fillId="0" borderId="0" xfId="0" applyFont="1" applyAlignment="1">
      <alignment wrapText="1"/>
    </xf>
    <xf numFmtId="0" fontId="16" fillId="0" borderId="0" xfId="0" applyFont="1" applyAlignment="1">
      <alignment horizontal="left" wrapText="1"/>
    </xf>
    <xf numFmtId="0" fontId="0" fillId="0" borderId="0" xfId="0"/>
    <xf numFmtId="0" fontId="0" fillId="0" borderId="0" xfId="0" applyAlignment="1">
      <alignment horizontal="left"/>
    </xf>
    <xf numFmtId="0" fontId="45" fillId="0" borderId="0" xfId="0" applyFont="1" applyAlignment="1">
      <alignment horizontal="left" wrapText="1"/>
    </xf>
    <xf numFmtId="0" fontId="22" fillId="0" borderId="8" xfId="0" applyFont="1" applyBorder="1" applyAlignment="1">
      <alignment horizontal="center" vertical="top" wrapText="1"/>
    </xf>
    <xf numFmtId="0" fontId="22" fillId="0" borderId="8" xfId="0" applyFont="1" applyBorder="1" applyAlignment="1">
      <alignment horizontal="left" vertical="top" wrapText="1"/>
    </xf>
    <xf numFmtId="0" fontId="24" fillId="0" borderId="0" xfId="8" applyFont="1" applyAlignment="1">
      <alignment wrapText="1"/>
    </xf>
    <xf numFmtId="0" fontId="24" fillId="0" borderId="12" xfId="8" applyFont="1" applyBorder="1" applyAlignment="1">
      <alignment wrapText="1"/>
    </xf>
    <xf numFmtId="0" fontId="10" fillId="2" borderId="12" xfId="12" applyFill="1" applyBorder="1"/>
    <xf numFmtId="0" fontId="55" fillId="3" borderId="8" xfId="0" applyFont="1" applyFill="1" applyBorder="1" applyAlignment="1">
      <alignment horizontal="left" vertical="top" wrapText="1"/>
    </xf>
    <xf numFmtId="0" fontId="16" fillId="0" borderId="12" xfId="0" applyFont="1" applyBorder="1" applyAlignment="1">
      <alignment horizontal="left" wrapText="1"/>
    </xf>
    <xf numFmtId="0" fontId="11" fillId="5" borderId="8" xfId="0" applyFont="1" applyFill="1" applyBorder="1" applyAlignment="1">
      <alignment vertical="center"/>
    </xf>
    <xf numFmtId="0" fontId="0" fillId="3" borderId="12" xfId="0" applyFill="1" applyBorder="1" applyAlignment="1">
      <alignment horizontal="center"/>
    </xf>
    <xf numFmtId="0" fontId="0" fillId="3" borderId="12" xfId="0" applyFill="1" applyBorder="1" applyAlignment="1">
      <alignment horizontal="left"/>
    </xf>
    <xf numFmtId="0" fontId="0" fillId="3" borderId="12" xfId="0" applyFill="1" applyBorder="1"/>
    <xf numFmtId="0" fontId="38" fillId="0" borderId="0" xfId="0" applyFont="1" applyBorder="1"/>
    <xf numFmtId="0" fontId="38" fillId="0" borderId="0" xfId="0" applyFont="1" applyBorder="1" applyAlignment="1">
      <alignment wrapText="1"/>
    </xf>
    <xf numFmtId="0" fontId="0" fillId="3" borderId="0" xfId="0" applyFill="1" applyBorder="1" applyAlignment="1">
      <alignment horizontal="center"/>
    </xf>
    <xf numFmtId="0" fontId="0" fillId="3" borderId="0" xfId="0" applyFill="1" applyBorder="1" applyAlignment="1">
      <alignment horizontal="left"/>
    </xf>
    <xf numFmtId="0" fontId="17" fillId="0" borderId="14" xfId="7" applyFont="1" applyFill="1" applyBorder="1" applyAlignment="1">
      <alignment horizontal="center" wrapText="1"/>
    </xf>
    <xf numFmtId="0" fontId="16" fillId="0" borderId="15" xfId="7" applyFont="1" applyFill="1" applyBorder="1" applyAlignment="1">
      <alignment horizontal="center" vertical="top" wrapText="1"/>
    </xf>
    <xf numFmtId="0" fontId="17" fillId="0" borderId="15" xfId="7" applyFont="1" applyFill="1" applyBorder="1" applyAlignment="1">
      <alignment horizontal="center"/>
    </xf>
    <xf numFmtId="0" fontId="16" fillId="0" borderId="15" xfId="7" applyNumberFormat="1" applyFont="1" applyFill="1" applyBorder="1" applyAlignment="1">
      <alignment horizontal="center" vertical="top" wrapText="1"/>
    </xf>
    <xf numFmtId="2" fontId="16" fillId="0" borderId="15" xfId="7" applyNumberFormat="1" applyFont="1" applyFill="1" applyBorder="1" applyAlignment="1">
      <alignment horizontal="center" vertical="top" wrapText="1"/>
    </xf>
    <xf numFmtId="3" fontId="16" fillId="0" borderId="16" xfId="7" applyNumberFormat="1" applyFont="1" applyFill="1" applyBorder="1" applyAlignment="1">
      <alignment horizontal="center" vertical="center" wrapText="1"/>
    </xf>
    <xf numFmtId="0" fontId="16" fillId="0" borderId="12" xfId="7" applyFont="1" applyFill="1" applyBorder="1" applyAlignment="1">
      <alignment vertical="center" wrapText="1"/>
    </xf>
    <xf numFmtId="0" fontId="17" fillId="0" borderId="12" xfId="7" applyFont="1" applyFill="1" applyBorder="1" applyAlignment="1">
      <alignment horizontal="left"/>
    </xf>
    <xf numFmtId="2" fontId="16" fillId="0" borderId="12" xfId="7" applyNumberFormat="1" applyFont="1" applyFill="1" applyBorder="1" applyAlignment="1">
      <alignment horizontal="center" vertical="center" wrapText="1"/>
    </xf>
    <xf numFmtId="0" fontId="17" fillId="0" borderId="14" xfId="7" applyFont="1" applyFill="1" applyBorder="1" applyAlignment="1">
      <alignment horizontal="left" wrapText="1"/>
    </xf>
    <xf numFmtId="0" fontId="16" fillId="0" borderId="15" xfId="7" applyFont="1" applyFill="1" applyBorder="1" applyAlignment="1">
      <alignment vertical="center" wrapText="1"/>
    </xf>
    <xf numFmtId="0" fontId="16" fillId="0" borderId="15" xfId="7" applyFont="1" applyFill="1" applyBorder="1" applyAlignment="1">
      <alignment horizontal="center" vertical="center" wrapText="1"/>
    </xf>
    <xf numFmtId="0" fontId="57" fillId="0" borderId="0" xfId="8" applyFont="1" applyAlignment="1">
      <alignment horizontal="left"/>
    </xf>
    <xf numFmtId="0" fontId="16" fillId="0" borderId="15" xfId="7" applyNumberFormat="1" applyFont="1" applyFill="1" applyBorder="1" applyAlignment="1">
      <alignment horizontal="center" vertical="center" wrapText="1"/>
    </xf>
    <xf numFmtId="2" fontId="16" fillId="0" borderId="15" xfId="7" applyNumberFormat="1" applyFont="1" applyFill="1" applyBorder="1" applyAlignment="1">
      <alignment horizontal="center" vertical="center" wrapText="1"/>
    </xf>
    <xf numFmtId="0" fontId="22" fillId="0" borderId="0" xfId="7" applyFont="1" applyFill="1" applyBorder="1" applyAlignment="1">
      <alignment horizontal="center" vertical="center" wrapText="1"/>
    </xf>
    <xf numFmtId="0" fontId="18" fillId="0" borderId="0" xfId="7" applyNumberFormat="1" applyFont="1" applyFill="1" applyBorder="1" applyAlignment="1">
      <alignment horizontal="center" vertical="center" wrapText="1"/>
    </xf>
    <xf numFmtId="3" fontId="16" fillId="0" borderId="11" xfId="7" applyNumberFormat="1" applyFont="1" applyFill="1" applyBorder="1" applyAlignment="1">
      <alignment horizontal="center" vertical="center" wrapText="1"/>
    </xf>
    <xf numFmtId="0" fontId="22" fillId="0" borderId="28" xfId="7" applyFont="1" applyFill="1" applyBorder="1" applyAlignment="1">
      <alignment horizontal="left" vertical="center" wrapText="1"/>
    </xf>
    <xf numFmtId="0" fontId="17" fillId="0" borderId="27" xfId="7" applyFont="1" applyFill="1" applyBorder="1" applyAlignment="1">
      <alignment horizontal="left"/>
    </xf>
    <xf numFmtId="0" fontId="17" fillId="6" borderId="0" xfId="7" applyFont="1" applyFill="1" applyBorder="1" applyAlignment="1">
      <alignment horizontal="left" wrapText="1"/>
    </xf>
    <xf numFmtId="0" fontId="11" fillId="6" borderId="0" xfId="7" applyFont="1" applyFill="1" applyBorder="1" applyAlignment="1">
      <alignment horizontal="left" vertical="justify" wrapText="1"/>
    </xf>
    <xf numFmtId="0" fontId="11" fillId="6" borderId="0" xfId="11" applyFont="1" applyFill="1" applyBorder="1" applyAlignment="1">
      <alignment horizontal="left" vertical="center"/>
    </xf>
    <xf numFmtId="0" fontId="11" fillId="6" borderId="0" xfId="11" applyFont="1" applyFill="1" applyBorder="1" applyAlignment="1">
      <alignment horizontal="center" vertical="center" wrapText="1"/>
    </xf>
    <xf numFmtId="3" fontId="11" fillId="6" borderId="0" xfId="11" applyNumberFormat="1" applyFont="1" applyFill="1" applyBorder="1" applyAlignment="1">
      <alignment horizontal="center" vertical="center" wrapText="1"/>
    </xf>
    <xf numFmtId="0" fontId="11" fillId="6" borderId="0" xfId="11" applyFont="1" applyFill="1" applyBorder="1" applyAlignment="1">
      <alignment horizontal="left" vertical="center" wrapText="1"/>
    </xf>
    <xf numFmtId="0" fontId="11" fillId="6" borderId="0" xfId="0" applyFont="1" applyFill="1" applyBorder="1" applyAlignment="1">
      <alignment wrapText="1"/>
    </xf>
    <xf numFmtId="0" fontId="16" fillId="0" borderId="12" xfId="0" applyFont="1" applyBorder="1" applyAlignment="1">
      <alignment wrapText="1"/>
    </xf>
    <xf numFmtId="0" fontId="16" fillId="3" borderId="8" xfId="0" applyFont="1" applyFill="1" applyBorder="1" applyAlignment="1">
      <alignment vertical="top" wrapText="1"/>
    </xf>
    <xf numFmtId="0" fontId="16" fillId="3" borderId="8" xfId="0" applyFont="1" applyFill="1" applyBorder="1" applyAlignment="1">
      <alignment horizontal="center" vertical="top" wrapText="1"/>
    </xf>
    <xf numFmtId="0" fontId="10" fillId="3" borderId="0" xfId="7" applyFont="1" applyFill="1" applyAlignment="1">
      <alignment vertical="center"/>
    </xf>
    <xf numFmtId="0" fontId="18" fillId="3" borderId="8" xfId="7" applyFont="1" applyFill="1" applyBorder="1" applyAlignment="1">
      <alignment horizontal="left" vertical="justify" wrapText="1"/>
    </xf>
    <xf numFmtId="0" fontId="16" fillId="3" borderId="8" xfId="11" applyFont="1" applyFill="1" applyBorder="1" applyAlignment="1">
      <alignment horizontal="left" vertical="center" wrapText="1"/>
    </xf>
    <xf numFmtId="0" fontId="16" fillId="3" borderId="8" xfId="11" applyFont="1" applyFill="1" applyBorder="1" applyAlignment="1">
      <alignment horizontal="center" vertical="center" wrapText="1"/>
    </xf>
    <xf numFmtId="0" fontId="18" fillId="3" borderId="8" xfId="11" applyFont="1" applyFill="1" applyBorder="1" applyAlignment="1">
      <alignment horizontal="center" vertical="center" wrapText="1"/>
    </xf>
    <xf numFmtId="3" fontId="18" fillId="3" borderId="8" xfId="11" applyNumberFormat="1" applyFont="1" applyFill="1" applyBorder="1" applyAlignment="1">
      <alignment horizontal="center" vertical="center" wrapText="1"/>
    </xf>
    <xf numFmtId="0" fontId="11" fillId="3" borderId="8" xfId="11" applyFont="1" applyFill="1" applyBorder="1" applyAlignment="1">
      <alignment horizontal="center" vertical="center"/>
    </xf>
    <xf numFmtId="0" fontId="11" fillId="6" borderId="8" xfId="11" applyFont="1" applyFill="1" applyBorder="1" applyAlignment="1">
      <alignment horizontal="center" vertical="center"/>
    </xf>
    <xf numFmtId="0" fontId="16" fillId="0" borderId="12" xfId="0" applyFont="1" applyBorder="1" applyAlignment="1">
      <alignment horizontal="center" wrapText="1"/>
    </xf>
    <xf numFmtId="0" fontId="0" fillId="0" borderId="0" xfId="0" applyFont="1" applyAlignment="1"/>
    <xf numFmtId="0" fontId="27" fillId="5" borderId="26" xfId="0" applyFont="1" applyFill="1" applyBorder="1"/>
    <xf numFmtId="0" fontId="16" fillId="0" borderId="4" xfId="0" applyFont="1" applyBorder="1" applyAlignment="1">
      <alignment horizontal="center" vertical="center" wrapText="1"/>
    </xf>
    <xf numFmtId="0" fontId="16" fillId="0" borderId="20" xfId="0" applyFont="1" applyBorder="1" applyAlignment="1">
      <alignment horizontal="center" vertical="center" wrapText="1"/>
    </xf>
    <xf numFmtId="0" fontId="0" fillId="0" borderId="0" xfId="0"/>
    <xf numFmtId="0" fontId="17" fillId="7" borderId="8" xfId="7" applyFont="1" applyFill="1" applyBorder="1" applyAlignment="1">
      <alignment horizontal="center" wrapText="1"/>
    </xf>
    <xf numFmtId="0" fontId="17" fillId="7" borderId="8" xfId="7" applyFont="1" applyFill="1" applyBorder="1" applyAlignment="1">
      <alignment horizontal="left"/>
    </xf>
    <xf numFmtId="0" fontId="10" fillId="7" borderId="8" xfId="7" applyFont="1" applyFill="1" applyBorder="1" applyAlignment="1">
      <alignment horizontal="center" wrapText="1"/>
    </xf>
    <xf numFmtId="0" fontId="17" fillId="7" borderId="8" xfId="7" applyNumberFormat="1" applyFont="1" applyFill="1" applyBorder="1" applyAlignment="1">
      <alignment horizontal="center" wrapText="1"/>
    </xf>
    <xf numFmtId="2" fontId="10" fillId="7" borderId="8" xfId="7" applyNumberFormat="1" applyFont="1" applyFill="1" applyBorder="1" applyAlignment="1">
      <alignment horizontal="center" wrapText="1"/>
    </xf>
    <xf numFmtId="0" fontId="60" fillId="7" borderId="0" xfId="8" applyFont="1" applyFill="1" applyAlignment="1"/>
    <xf numFmtId="0" fontId="27" fillId="5" borderId="8" xfId="0" applyFont="1" applyFill="1" applyBorder="1"/>
    <xf numFmtId="0" fontId="61" fillId="7" borderId="10" xfId="0" applyFont="1" applyFill="1" applyBorder="1" applyAlignment="1">
      <alignment horizontal="justify" vertical="top" wrapText="1"/>
    </xf>
    <xf numFmtId="0" fontId="61" fillId="7" borderId="8" xfId="0" applyFont="1" applyFill="1" applyBorder="1" applyAlignment="1">
      <alignment horizontal="center" vertical="top" wrapText="1"/>
    </xf>
    <xf numFmtId="0" fontId="61" fillId="7" borderId="8" xfId="0" applyFont="1" applyFill="1" applyBorder="1" applyAlignment="1">
      <alignment horizontal="center" vertical="top"/>
    </xf>
    <xf numFmtId="0" fontId="48" fillId="7" borderId="8" xfId="0" applyFont="1" applyFill="1" applyBorder="1" applyAlignment="1">
      <alignment horizontal="center" vertical="top" wrapText="1"/>
    </xf>
    <xf numFmtId="0" fontId="12" fillId="7" borderId="8" xfId="0" applyFont="1" applyFill="1" applyBorder="1" applyAlignment="1">
      <alignment horizontal="center" vertical="top" wrapText="1"/>
    </xf>
    <xf numFmtId="0" fontId="51" fillId="7" borderId="9" xfId="0" applyFont="1" applyFill="1" applyBorder="1" applyAlignment="1">
      <alignment horizontal="center" vertical="top"/>
    </xf>
    <xf numFmtId="0" fontId="0" fillId="0" borderId="8" xfId="0" applyBorder="1" applyAlignment="1">
      <alignment horizontal="left" vertical="top" wrapText="1"/>
    </xf>
    <xf numFmtId="0" fontId="0" fillId="0" borderId="8" xfId="0" applyBorder="1" applyAlignment="1">
      <alignment vertical="top"/>
    </xf>
    <xf numFmtId="0" fontId="16" fillId="3" borderId="0" xfId="0" applyFont="1" applyFill="1" applyAlignment="1">
      <alignment vertical="top"/>
    </xf>
    <xf numFmtId="0" fontId="16" fillId="0" borderId="0" xfId="0" applyFont="1"/>
    <xf numFmtId="0" fontId="17" fillId="3" borderId="10" xfId="7" applyFont="1" applyFill="1" applyBorder="1" applyAlignment="1">
      <alignment horizontal="left" wrapText="1"/>
    </xf>
    <xf numFmtId="0" fontId="43" fillId="0" borderId="0" xfId="0" applyFont="1" applyAlignment="1">
      <alignment horizontal="center" vertical="center" wrapText="1"/>
    </xf>
    <xf numFmtId="0" fontId="37" fillId="0" borderId="0" xfId="0" applyFont="1" applyAlignment="1">
      <alignment horizontal="center" vertical="center" wrapText="1"/>
    </xf>
    <xf numFmtId="0" fontId="16" fillId="0" borderId="0" xfId="0" applyFont="1" applyAlignment="1">
      <alignment wrapText="1"/>
    </xf>
    <xf numFmtId="0" fontId="13" fillId="0" borderId="26" xfId="8" applyFont="1" applyFill="1" applyBorder="1" applyAlignment="1">
      <alignment vertical="top" wrapText="1"/>
    </xf>
    <xf numFmtId="0" fontId="13" fillId="3" borderId="26" xfId="8" applyFont="1" applyFill="1" applyBorder="1" applyAlignment="1">
      <alignment vertical="top" wrapText="1"/>
    </xf>
    <xf numFmtId="0" fontId="13" fillId="0" borderId="29" xfId="8" applyFont="1" applyFill="1" applyBorder="1" applyAlignment="1">
      <alignment horizontal="center" vertical="top" wrapText="1"/>
    </xf>
    <xf numFmtId="0" fontId="13" fillId="0" borderId="29" xfId="8" applyNumberFormat="1" applyFont="1" applyFill="1" applyBorder="1" applyAlignment="1">
      <alignment horizontal="center" vertical="top" wrapText="1"/>
    </xf>
    <xf numFmtId="4" fontId="13" fillId="0" borderId="30" xfId="8" applyNumberFormat="1" applyFont="1" applyFill="1" applyBorder="1" applyAlignment="1">
      <alignment horizontal="center" vertical="top" wrapText="1"/>
    </xf>
    <xf numFmtId="4" fontId="13" fillId="3" borderId="30" xfId="8" applyNumberFormat="1" applyFont="1" applyFill="1" applyBorder="1" applyAlignment="1">
      <alignment horizontal="center" vertical="top" wrapText="1"/>
    </xf>
    <xf numFmtId="4" fontId="20" fillId="3" borderId="30" xfId="7" applyNumberFormat="1" applyFont="1" applyFill="1" applyBorder="1" applyAlignment="1">
      <alignment horizontal="center" vertical="center" wrapText="1"/>
    </xf>
    <xf numFmtId="0" fontId="17" fillId="0" borderId="26" xfId="7" applyFont="1" applyFill="1" applyBorder="1" applyAlignment="1">
      <alignment horizontal="left" vertical="center" wrapText="1"/>
    </xf>
    <xf numFmtId="4" fontId="20" fillId="0" borderId="30" xfId="7" applyNumberFormat="1" applyFont="1" applyFill="1" applyBorder="1" applyAlignment="1">
      <alignment horizontal="center" vertical="center" wrapText="1"/>
    </xf>
    <xf numFmtId="0" fontId="13" fillId="2" borderId="26" xfId="8" applyFont="1" applyFill="1" applyBorder="1" applyAlignment="1">
      <alignment vertical="top" wrapText="1"/>
    </xf>
    <xf numFmtId="4" fontId="13" fillId="2" borderId="30" xfId="8" applyNumberFormat="1" applyFont="1" applyFill="1" applyBorder="1" applyAlignment="1">
      <alignment horizontal="center" vertical="top" wrapText="1"/>
    </xf>
    <xf numFmtId="0" fontId="17" fillId="0" borderId="28" xfId="7" applyFont="1" applyFill="1" applyBorder="1" applyAlignment="1">
      <alignment horizontal="left" vertical="center" wrapText="1"/>
    </xf>
    <xf numFmtId="0" fontId="23" fillId="0" borderId="30" xfId="7" applyFont="1" applyFill="1" applyBorder="1" applyAlignment="1">
      <alignment horizontal="center" vertical="center" wrapText="1"/>
    </xf>
    <xf numFmtId="4" fontId="16" fillId="0" borderId="30" xfId="8" applyNumberFormat="1" applyFont="1" applyFill="1" applyBorder="1" applyAlignment="1">
      <alignment horizontal="center" vertical="top" wrapText="1"/>
    </xf>
    <xf numFmtId="0" fontId="17" fillId="7" borderId="26" xfId="7" applyFont="1" applyFill="1" applyBorder="1" applyAlignment="1">
      <alignment horizontal="left" wrapText="1"/>
    </xf>
    <xf numFmtId="4" fontId="59" fillId="7" borderId="30" xfId="7" applyNumberFormat="1" applyFont="1" applyFill="1" applyBorder="1" applyAlignment="1">
      <alignment horizontal="center" wrapText="1"/>
    </xf>
    <xf numFmtId="0" fontId="16" fillId="0" borderId="0" xfId="16" applyFont="1" applyAlignment="1">
      <alignment vertical="top" wrapText="1"/>
    </xf>
    <xf numFmtId="0" fontId="16" fillId="0" borderId="0" xfId="16" applyFont="1" applyAlignment="1">
      <alignment horizontal="center" vertical="top" wrapText="1"/>
    </xf>
    <xf numFmtId="0" fontId="50" fillId="0" borderId="0" xfId="16" applyFont="1"/>
    <xf numFmtId="0" fontId="40" fillId="0" borderId="0" xfId="16" applyFont="1" applyAlignment="1">
      <alignment horizontal="center" vertical="center" wrapText="1"/>
    </xf>
    <xf numFmtId="2" fontId="16" fillId="0" borderId="0" xfId="16" applyNumberFormat="1" applyFont="1" applyAlignment="1">
      <alignment vertical="top" wrapText="1"/>
    </xf>
    <xf numFmtId="3" fontId="16" fillId="0" borderId="0" xfId="16" applyNumberFormat="1" applyFont="1" applyAlignment="1">
      <alignment vertical="top" wrapText="1"/>
    </xf>
    <xf numFmtId="0" fontId="16" fillId="0" borderId="0" xfId="16" applyFont="1" applyAlignment="1">
      <alignment wrapText="1"/>
    </xf>
    <xf numFmtId="3" fontId="16" fillId="3" borderId="30" xfId="0" applyNumberFormat="1" applyFont="1" applyFill="1" applyBorder="1" applyAlignment="1">
      <alignment vertical="top" wrapText="1"/>
    </xf>
    <xf numFmtId="3" fontId="18" fillId="3" borderId="30" xfId="11" applyNumberFormat="1" applyFont="1" applyFill="1" applyBorder="1" applyAlignment="1">
      <alignment horizontal="center" vertical="center" wrapText="1"/>
    </xf>
    <xf numFmtId="0" fontId="17" fillId="6" borderId="10" xfId="7" applyFont="1" applyFill="1" applyBorder="1" applyAlignment="1">
      <alignment horizontal="left" wrapText="1"/>
    </xf>
    <xf numFmtId="3" fontId="11" fillId="6" borderId="30" xfId="11" applyNumberFormat="1" applyFont="1" applyFill="1" applyBorder="1" applyAlignment="1">
      <alignment horizontal="center" vertical="center" wrapText="1"/>
    </xf>
    <xf numFmtId="0" fontId="16" fillId="0" borderId="0" xfId="16" applyFont="1" applyAlignment="1">
      <alignment horizontal="center" wrapText="1"/>
    </xf>
    <xf numFmtId="0" fontId="16" fillId="0" borderId="0" xfId="16" applyFont="1" applyAlignment="1">
      <alignment horizontal="center"/>
    </xf>
    <xf numFmtId="2" fontId="16" fillId="0" borderId="0" xfId="16" applyNumberFormat="1" applyFont="1"/>
    <xf numFmtId="3" fontId="16" fillId="0" borderId="0" xfId="16" applyNumberFormat="1" applyFont="1" applyAlignment="1">
      <alignment wrapText="1"/>
    </xf>
    <xf numFmtId="0" fontId="1" fillId="0" borderId="0" xfId="16"/>
    <xf numFmtId="0" fontId="16" fillId="0" borderId="0" xfId="0" applyFont="1" applyAlignment="1">
      <alignment wrapText="1"/>
    </xf>
    <xf numFmtId="0" fontId="45" fillId="0" borderId="0" xfId="0" applyFont="1" applyAlignment="1">
      <alignment horizontal="left" wrapText="1"/>
    </xf>
    <xf numFmtId="0" fontId="16" fillId="0" borderId="0" xfId="0" applyFont="1" applyAlignment="1">
      <alignment horizontal="left" wrapText="1"/>
    </xf>
    <xf numFmtId="0" fontId="10" fillId="0" borderId="0" xfId="12" applyAlignment="1">
      <alignment horizontal="center" vertical="top"/>
    </xf>
    <xf numFmtId="0" fontId="39" fillId="0" borderId="12" xfId="0" applyFont="1" applyBorder="1" applyAlignment="1">
      <alignment horizontal="center"/>
    </xf>
    <xf numFmtId="0" fontId="0" fillId="0" borderId="0" xfId="0" applyFont="1" applyAlignment="1">
      <alignment wrapText="1"/>
    </xf>
    <xf numFmtId="0" fontId="45" fillId="0" borderId="0" xfId="0" applyFont="1" applyAlignment="1">
      <alignment horizontal="center" wrapText="1"/>
    </xf>
    <xf numFmtId="0" fontId="18" fillId="0" borderId="0" xfId="0" applyFont="1" applyAlignment="1">
      <alignment vertical="center" wrapText="1"/>
    </xf>
    <xf numFmtId="0" fontId="37" fillId="0" borderId="0" xfId="0" applyFont="1" applyAlignment="1">
      <alignment horizontal="center" vertical="center" wrapText="1"/>
    </xf>
    <xf numFmtId="0" fontId="17" fillId="0" borderId="26" xfId="8" applyFont="1" applyFill="1" applyBorder="1" applyAlignment="1">
      <alignment vertical="top" wrapText="1"/>
    </xf>
    <xf numFmtId="0" fontId="17" fillId="0" borderId="8" xfId="8" applyFont="1" applyFill="1" applyBorder="1" applyAlignment="1">
      <alignment horizontal="center" vertical="top" wrapText="1"/>
    </xf>
    <xf numFmtId="0" fontId="22" fillId="0" borderId="26" xfId="7" applyFont="1" applyFill="1" applyBorder="1" applyAlignment="1">
      <alignment horizontal="left" vertical="center" wrapText="1"/>
    </xf>
    <xf numFmtId="3" fontId="16" fillId="0" borderId="30" xfId="7" applyNumberFormat="1" applyFont="1" applyFill="1" applyBorder="1" applyAlignment="1">
      <alignment horizontal="center" vertical="center" wrapText="1"/>
    </xf>
    <xf numFmtId="0" fontId="17" fillId="0" borderId="26" xfId="7" applyFont="1" applyFill="1" applyBorder="1" applyAlignment="1">
      <alignment horizontal="left" wrapText="1"/>
    </xf>
    <xf numFmtId="0" fontId="23" fillId="0" borderId="25" xfId="7" applyFont="1" applyFill="1" applyBorder="1" applyAlignment="1">
      <alignment horizontal="center" wrapText="1"/>
    </xf>
    <xf numFmtId="0" fontId="23" fillId="0" borderId="28" xfId="7" applyFont="1" applyFill="1" applyBorder="1" applyAlignment="1">
      <alignment horizontal="center" wrapText="1"/>
    </xf>
    <xf numFmtId="4" fontId="18" fillId="0" borderId="11" xfId="7" applyNumberFormat="1" applyFont="1" applyFill="1" applyBorder="1" applyAlignment="1">
      <alignment horizontal="center" vertical="center" wrapText="1"/>
    </xf>
    <xf numFmtId="0" fontId="34" fillId="0" borderId="26" xfId="7" applyFont="1" applyFill="1" applyBorder="1" applyAlignment="1">
      <alignment horizontal="center" wrapText="1"/>
    </xf>
    <xf numFmtId="0" fontId="23" fillId="0" borderId="26" xfId="7" applyFont="1" applyFill="1" applyBorder="1" applyAlignment="1">
      <alignment horizontal="center" wrapText="1"/>
    </xf>
    <xf numFmtId="0" fontId="13" fillId="0" borderId="31" xfId="8" applyFont="1" applyFill="1" applyBorder="1" applyAlignment="1">
      <alignment horizontal="center" vertical="top" wrapText="1"/>
    </xf>
    <xf numFmtId="0" fontId="13" fillId="0" borderId="15" xfId="8" applyFont="1" applyFill="1" applyBorder="1" applyAlignment="1">
      <alignment horizontal="center" vertical="top" wrapText="1"/>
    </xf>
    <xf numFmtId="0" fontId="13" fillId="0" borderId="26" xfId="0" applyFont="1" applyFill="1" applyBorder="1" applyAlignment="1">
      <alignment vertical="top" wrapText="1"/>
    </xf>
    <xf numFmtId="0" fontId="13" fillId="2" borderId="32" xfId="8" applyFont="1" applyFill="1" applyBorder="1" applyAlignment="1">
      <alignment vertical="top" wrapText="1"/>
    </xf>
    <xf numFmtId="0" fontId="13" fillId="2" borderId="31" xfId="8" applyFont="1" applyFill="1" applyBorder="1" applyAlignment="1">
      <alignment horizontal="center" vertical="top" wrapText="1"/>
    </xf>
    <xf numFmtId="0" fontId="13" fillId="2" borderId="29" xfId="8" applyFont="1" applyFill="1" applyBorder="1" applyAlignment="1">
      <alignment horizontal="center" vertical="top" wrapText="1"/>
    </xf>
    <xf numFmtId="0" fontId="13" fillId="2" borderId="29" xfId="8" applyNumberFormat="1" applyFont="1" applyFill="1" applyBorder="1" applyAlignment="1">
      <alignment horizontal="center" vertical="top" wrapText="1"/>
    </xf>
    <xf numFmtId="2" fontId="13" fillId="2" borderId="31" xfId="8" applyNumberFormat="1" applyFont="1" applyFill="1" applyBorder="1" applyAlignment="1">
      <alignment horizontal="center" vertical="top" wrapText="1"/>
    </xf>
    <xf numFmtId="0" fontId="13" fillId="0" borderId="33" xfId="8" applyFont="1" applyFill="1" applyBorder="1" applyAlignment="1">
      <alignment vertical="top" wrapText="1"/>
    </xf>
    <xf numFmtId="0" fontId="13" fillId="3" borderId="33" xfId="8" applyFont="1" applyFill="1" applyBorder="1" applyAlignment="1">
      <alignment vertical="top" wrapText="1"/>
    </xf>
    <xf numFmtId="0" fontId="53" fillId="0" borderId="12" xfId="0" applyFont="1" applyBorder="1" applyAlignment="1">
      <alignment horizontal="center" vertical="top"/>
    </xf>
    <xf numFmtId="0" fontId="39" fillId="0" borderId="12" xfId="0" applyFont="1" applyBorder="1" applyAlignment="1">
      <alignment horizontal="center" vertical="top"/>
    </xf>
    <xf numFmtId="0" fontId="0" fillId="0" borderId="33" xfId="0" applyBorder="1" applyAlignment="1">
      <alignment vertical="top" wrapText="1"/>
    </xf>
    <xf numFmtId="0" fontId="0" fillId="0" borderId="8" xfId="0" applyBorder="1" applyAlignment="1">
      <alignment horizontal="center" vertical="top" wrapText="1"/>
    </xf>
    <xf numFmtId="0" fontId="0" fillId="3" borderId="12" xfId="0" applyFill="1" applyBorder="1" applyAlignment="1">
      <alignment vertical="top" wrapText="1"/>
    </xf>
    <xf numFmtId="0" fontId="0" fillId="3" borderId="12" xfId="0" applyFill="1" applyBorder="1" applyAlignment="1">
      <alignment horizontal="left" vertical="top" wrapText="1"/>
    </xf>
    <xf numFmtId="0" fontId="0" fillId="0" borderId="33" xfId="0" applyBorder="1" applyAlignment="1">
      <alignment horizontal="left" vertical="top" wrapText="1"/>
    </xf>
    <xf numFmtId="0" fontId="11" fillId="0" borderId="33" xfId="0" applyFont="1" applyBorder="1" applyAlignment="1">
      <alignment horizontal="left" vertical="top" wrapText="1"/>
    </xf>
    <xf numFmtId="0" fontId="11" fillId="3" borderId="8" xfId="0" applyFont="1" applyFill="1" applyBorder="1" applyAlignment="1">
      <alignment horizontal="left" vertical="top" wrapText="1"/>
    </xf>
    <xf numFmtId="0" fontId="37" fillId="0" borderId="8" xfId="0" applyFont="1" applyBorder="1" applyAlignment="1">
      <alignment horizontal="left" vertical="center"/>
    </xf>
    <xf numFmtId="0" fontId="39" fillId="0" borderId="30" xfId="0" applyFont="1" applyBorder="1" applyAlignment="1">
      <alignment horizontal="center" vertical="top"/>
    </xf>
    <xf numFmtId="0" fontId="0" fillId="0" borderId="12" xfId="0" applyBorder="1" applyAlignment="1">
      <alignment vertical="top" wrapText="1"/>
    </xf>
    <xf numFmtId="0" fontId="0" fillId="0" borderId="12" xfId="0" applyBorder="1" applyAlignment="1">
      <alignment horizontal="left" vertical="top" wrapText="1"/>
    </xf>
    <xf numFmtId="0" fontId="0" fillId="0" borderId="12" xfId="0" applyBorder="1" applyAlignment="1">
      <alignment horizontal="center" vertical="top" wrapText="1"/>
    </xf>
    <xf numFmtId="0" fontId="0" fillId="0" borderId="28" xfId="0" applyBorder="1" applyAlignment="1">
      <alignment horizontal="left" vertical="top" wrapText="1"/>
    </xf>
    <xf numFmtId="165" fontId="16" fillId="0" borderId="30" xfId="0" applyNumberFormat="1" applyFont="1" applyBorder="1" applyAlignment="1">
      <alignment horizontal="center"/>
    </xf>
    <xf numFmtId="0" fontId="11" fillId="5" borderId="33" xfId="0" applyFont="1" applyFill="1" applyBorder="1"/>
    <xf numFmtId="4" fontId="11" fillId="5" borderId="30" xfId="0" applyNumberFormat="1" applyFont="1" applyFill="1" applyBorder="1" applyAlignment="1">
      <alignment horizontal="center" vertical="top"/>
    </xf>
    <xf numFmtId="166" fontId="0" fillId="3" borderId="0" xfId="0" applyNumberFormat="1" applyFill="1"/>
    <xf numFmtId="0" fontId="16" fillId="3" borderId="33" xfId="0" applyFont="1" applyFill="1" applyBorder="1" applyAlignment="1">
      <alignment vertical="top" wrapText="1"/>
    </xf>
    <xf numFmtId="0" fontId="39" fillId="0" borderId="0" xfId="0" applyFont="1" applyBorder="1" applyAlignment="1">
      <alignment horizontal="center" vertical="center"/>
    </xf>
    <xf numFmtId="0" fontId="0" fillId="3" borderId="0" xfId="0" applyFill="1" applyBorder="1" applyAlignment="1">
      <alignment vertical="center"/>
    </xf>
    <xf numFmtId="0" fontId="0" fillId="0" borderId="0" xfId="0" applyBorder="1" applyAlignment="1">
      <alignment vertical="center"/>
    </xf>
    <xf numFmtId="0" fontId="36" fillId="0" borderId="30" xfId="0" applyFont="1" applyBorder="1" applyAlignment="1">
      <alignment horizontal="center" vertical="top"/>
    </xf>
    <xf numFmtId="0" fontId="39" fillId="0" borderId="30" xfId="0" applyFont="1" applyBorder="1" applyAlignment="1">
      <alignment horizontal="center"/>
    </xf>
    <xf numFmtId="0" fontId="22" fillId="0" borderId="33" xfId="0" applyFont="1" applyBorder="1" applyAlignment="1">
      <alignment vertical="top" wrapText="1"/>
    </xf>
    <xf numFmtId="2" fontId="16" fillId="0" borderId="30" xfId="0" applyNumberFormat="1" applyFont="1" applyBorder="1" applyAlignment="1">
      <alignment wrapText="1"/>
    </xf>
    <xf numFmtId="0" fontId="11" fillId="0" borderId="8" xfId="0" applyFont="1" applyBorder="1" applyAlignment="1"/>
    <xf numFmtId="2" fontId="11" fillId="0" borderId="30" xfId="0" applyNumberFormat="1" applyFont="1" applyBorder="1" applyAlignment="1"/>
    <xf numFmtId="0" fontId="11" fillId="0" borderId="0" xfId="0" applyFont="1" applyAlignment="1"/>
    <xf numFmtId="0" fontId="11" fillId="0" borderId="8" xfId="0" applyFont="1" applyBorder="1" applyAlignment="1">
      <alignment horizontal="center"/>
    </xf>
    <xf numFmtId="0" fontId="0" fillId="0" borderId="0" xfId="0" applyFont="1" applyAlignment="1">
      <alignment horizontal="center"/>
    </xf>
    <xf numFmtId="0" fontId="11" fillId="7" borderId="8" xfId="0" applyFont="1" applyFill="1" applyBorder="1" applyAlignment="1"/>
    <xf numFmtId="0" fontId="11" fillId="7" borderId="8" xfId="0" applyFont="1" applyFill="1" applyBorder="1" applyAlignment="1">
      <alignment horizontal="center"/>
    </xf>
    <xf numFmtId="0" fontId="0" fillId="3" borderId="0" xfId="0" applyFill="1" applyAlignment="1">
      <alignment horizontal="center" vertical="center"/>
    </xf>
    <xf numFmtId="0" fontId="0" fillId="4" borderId="0" xfId="0" applyFill="1" applyAlignment="1">
      <alignment horizontal="center" vertical="center"/>
    </xf>
    <xf numFmtId="0" fontId="0" fillId="0" borderId="0" xfId="0" applyAlignment="1">
      <alignment horizontal="center" vertical="center"/>
    </xf>
    <xf numFmtId="0" fontId="16" fillId="0" borderId="0" xfId="0" applyFont="1" applyAlignment="1">
      <alignment vertical="center"/>
    </xf>
    <xf numFmtId="0" fontId="11" fillId="0" borderId="33" xfId="0" applyFont="1" applyBorder="1" applyAlignment="1"/>
    <xf numFmtId="0" fontId="11" fillId="7" borderId="33" xfId="0" applyFont="1" applyFill="1" applyBorder="1" applyAlignment="1"/>
    <xf numFmtId="2" fontId="11" fillId="7" borderId="30" xfId="0" applyNumberFormat="1" applyFont="1" applyFill="1" applyBorder="1" applyAlignment="1"/>
    <xf numFmtId="0" fontId="16" fillId="7" borderId="0" xfId="0" applyFont="1" applyFill="1"/>
    <xf numFmtId="0" fontId="11" fillId="7" borderId="0" xfId="0" applyFont="1" applyFill="1" applyAlignment="1"/>
    <xf numFmtId="0" fontId="13" fillId="3" borderId="0" xfId="0" applyFont="1" applyFill="1"/>
    <xf numFmtId="0" fontId="36" fillId="3" borderId="0" xfId="0" applyFont="1" applyFill="1" applyAlignment="1">
      <alignment wrapText="1"/>
    </xf>
    <xf numFmtId="0" fontId="16" fillId="0" borderId="30" xfId="0" applyFont="1" applyBorder="1"/>
    <xf numFmtId="0" fontId="0" fillId="0" borderId="8" xfId="0" applyFont="1" applyBorder="1" applyAlignment="1">
      <alignment horizontal="center"/>
    </xf>
    <xf numFmtId="0" fontId="13" fillId="0" borderId="0" xfId="0" applyFont="1" applyAlignment="1">
      <alignment horizontal="center"/>
    </xf>
    <xf numFmtId="0" fontId="10" fillId="2" borderId="0" xfId="12" applyFill="1" applyAlignment="1">
      <alignment horizontal="center"/>
    </xf>
    <xf numFmtId="0" fontId="16" fillId="0" borderId="0" xfId="0" applyFont="1" applyAlignment="1">
      <alignment horizontal="center" vertical="top" wrapText="1"/>
    </xf>
    <xf numFmtId="0" fontId="11" fillId="0" borderId="8" xfId="0" applyFont="1" applyBorder="1" applyAlignment="1">
      <alignment horizontal="center" vertical="top"/>
    </xf>
    <xf numFmtId="0" fontId="13" fillId="0" borderId="0" xfId="0" applyFont="1" applyAlignment="1">
      <alignment horizontal="center" vertical="top"/>
    </xf>
    <xf numFmtId="0" fontId="10" fillId="2" borderId="12" xfId="12" applyFill="1" applyBorder="1" applyAlignment="1">
      <alignment horizontal="center" vertical="top"/>
    </xf>
    <xf numFmtId="0" fontId="10" fillId="2" borderId="0" xfId="12" applyFill="1" applyAlignment="1">
      <alignment horizontal="center" vertical="top"/>
    </xf>
    <xf numFmtId="0" fontId="53" fillId="3" borderId="0" xfId="0" applyFont="1" applyFill="1" applyAlignment="1">
      <alignment wrapText="1"/>
    </xf>
    <xf numFmtId="3" fontId="53" fillId="3" borderId="0" xfId="0" applyNumberFormat="1" applyFont="1" applyFill="1" applyAlignment="1">
      <alignment horizontal="center" vertical="center" wrapText="1"/>
    </xf>
    <xf numFmtId="0" fontId="17" fillId="7" borderId="8" xfId="0" applyFont="1" applyFill="1" applyBorder="1" applyAlignment="1">
      <alignment horizontal="center" vertical="center" wrapText="1"/>
    </xf>
    <xf numFmtId="0" fontId="27" fillId="0" borderId="0" xfId="0" applyFont="1" applyBorder="1" applyAlignment="1">
      <alignment horizontal="left" vertical="center"/>
    </xf>
    <xf numFmtId="0" fontId="13" fillId="0" borderId="0" xfId="0" applyFont="1" applyBorder="1" applyAlignment="1">
      <alignment horizontal="center" vertical="center" wrapText="1"/>
    </xf>
    <xf numFmtId="0" fontId="48" fillId="0" borderId="0" xfId="0" applyFont="1" applyBorder="1" applyAlignment="1">
      <alignment horizontal="center" vertical="center" wrapText="1"/>
    </xf>
    <xf numFmtId="0" fontId="36" fillId="0" borderId="0" xfId="0" applyFont="1" applyBorder="1" applyAlignment="1">
      <alignment horizontal="center" vertical="center" wrapText="1"/>
    </xf>
    <xf numFmtId="0" fontId="47" fillId="0" borderId="0" xfId="0" applyFont="1" applyBorder="1" applyAlignment="1">
      <alignment horizontal="center" vertical="center" wrapText="1"/>
    </xf>
    <xf numFmtId="2" fontId="47" fillId="0" borderId="0" xfId="0" applyNumberFormat="1" applyFont="1" applyBorder="1" applyAlignment="1">
      <alignment horizontal="center" vertical="center" wrapText="1"/>
    </xf>
    <xf numFmtId="0" fontId="44" fillId="7" borderId="33" xfId="0" applyFont="1" applyFill="1" applyBorder="1" applyAlignment="1">
      <alignment horizontal="left" vertical="center"/>
    </xf>
    <xf numFmtId="0" fontId="39" fillId="7" borderId="8" xfId="0" applyFont="1" applyFill="1" applyBorder="1" applyAlignment="1">
      <alignment horizontal="center" vertical="center" wrapText="1"/>
    </xf>
    <xf numFmtId="2" fontId="39" fillId="7" borderId="30" xfId="0" applyNumberFormat="1" applyFont="1" applyFill="1" applyBorder="1" applyAlignment="1">
      <alignment horizontal="center" vertical="center" wrapText="1"/>
    </xf>
    <xf numFmtId="0" fontId="27" fillId="3" borderId="33" xfId="0" applyFont="1" applyFill="1" applyBorder="1" applyAlignment="1">
      <alignment horizontal="left" vertical="center" wrapText="1"/>
    </xf>
    <xf numFmtId="2" fontId="27" fillId="3" borderId="30" xfId="0" applyNumberFormat="1" applyFont="1" applyFill="1" applyBorder="1" applyAlignment="1">
      <alignment horizontal="center" vertical="center" wrapText="1"/>
    </xf>
    <xf numFmtId="0" fontId="13" fillId="3" borderId="0" xfId="0" applyFont="1" applyFill="1" applyBorder="1" applyAlignment="1">
      <alignment horizontal="center" vertical="top" wrapText="1"/>
    </xf>
    <xf numFmtId="0" fontId="53" fillId="3" borderId="0" xfId="0" applyFont="1" applyFill="1" applyBorder="1" applyAlignment="1">
      <alignment horizontal="center" vertical="top" wrapText="1"/>
    </xf>
    <xf numFmtId="0" fontId="13" fillId="3" borderId="0" xfId="0" applyFont="1" applyFill="1" applyBorder="1" applyAlignment="1">
      <alignment wrapText="1"/>
    </xf>
    <xf numFmtId="0" fontId="53" fillId="3" borderId="0" xfId="0" applyFont="1" applyFill="1" applyBorder="1" applyAlignment="1">
      <alignment vertical="top" wrapText="1"/>
    </xf>
    <xf numFmtId="0" fontId="13" fillId="3" borderId="0" xfId="0" applyFont="1" applyFill="1" applyBorder="1" applyAlignment="1">
      <alignment vertical="top" wrapText="1"/>
    </xf>
    <xf numFmtId="0" fontId="55" fillId="3" borderId="33" xfId="0" applyFont="1" applyFill="1" applyBorder="1" applyAlignment="1">
      <alignment horizontal="left" vertical="top" wrapText="1"/>
    </xf>
    <xf numFmtId="3" fontId="56" fillId="3" borderId="30" xfId="0" applyNumberFormat="1" applyFont="1" applyFill="1" applyBorder="1" applyAlignment="1">
      <alignment horizontal="center" vertical="top" wrapText="1"/>
    </xf>
    <xf numFmtId="0" fontId="11" fillId="3" borderId="0" xfId="13" applyFont="1" applyFill="1" applyAlignment="1">
      <alignment vertical="center"/>
    </xf>
    <xf numFmtId="0" fontId="46" fillId="3" borderId="0" xfId="13" applyFill="1" applyAlignment="1">
      <alignment vertical="center"/>
    </xf>
    <xf numFmtId="0" fontId="45" fillId="3" borderId="0" xfId="0" applyFont="1" applyFill="1" applyAlignment="1">
      <alignment vertical="center"/>
    </xf>
    <xf numFmtId="0" fontId="26" fillId="3" borderId="8" xfId="0" applyFont="1" applyFill="1" applyBorder="1" applyAlignment="1">
      <alignment horizontal="center" vertical="center" wrapText="1"/>
    </xf>
    <xf numFmtId="0" fontId="26" fillId="3" borderId="8" xfId="0" applyFont="1" applyFill="1" applyBorder="1" applyAlignment="1">
      <alignment horizontal="center" vertical="center"/>
    </xf>
    <xf numFmtId="0" fontId="26" fillId="3" borderId="30" xfId="0" applyFont="1" applyFill="1" applyBorder="1" applyAlignment="1">
      <alignment vertical="center"/>
    </xf>
    <xf numFmtId="0" fontId="27" fillId="3" borderId="28" xfId="0" applyFont="1" applyFill="1" applyBorder="1" applyAlignment="1">
      <alignment horizontal="left" vertical="center" wrapText="1"/>
    </xf>
    <xf numFmtId="0" fontId="13" fillId="3" borderId="12" xfId="0" applyFont="1" applyFill="1" applyBorder="1" applyAlignment="1">
      <alignment horizontal="center" vertical="center" wrapText="1"/>
    </xf>
    <xf numFmtId="0" fontId="13" fillId="3" borderId="12" xfId="0" applyFont="1" applyFill="1" applyBorder="1" applyAlignment="1">
      <alignment horizontal="center" vertical="center"/>
    </xf>
    <xf numFmtId="0" fontId="13" fillId="3" borderId="30" xfId="0" applyFont="1" applyFill="1" applyBorder="1" applyAlignment="1">
      <alignment vertical="center"/>
    </xf>
    <xf numFmtId="0" fontId="27" fillId="3" borderId="33" xfId="0" applyFont="1" applyFill="1" applyBorder="1" applyAlignment="1">
      <alignment horizontal="left" vertical="center"/>
    </xf>
    <xf numFmtId="0" fontId="26" fillId="3" borderId="8" xfId="0" applyFont="1" applyFill="1" applyBorder="1" applyAlignment="1">
      <alignment vertical="center"/>
    </xf>
    <xf numFmtId="0" fontId="27" fillId="3" borderId="33" xfId="0" applyFont="1" applyFill="1" applyBorder="1" applyAlignment="1">
      <alignment vertical="center"/>
    </xf>
    <xf numFmtId="0" fontId="49" fillId="3" borderId="30" xfId="0" applyFont="1" applyFill="1" applyBorder="1" applyAlignment="1">
      <alignment vertical="center"/>
    </xf>
    <xf numFmtId="0" fontId="38" fillId="3" borderId="0" xfId="0" applyFont="1" applyFill="1" applyAlignment="1">
      <alignment vertical="center"/>
    </xf>
    <xf numFmtId="0" fontId="49" fillId="3" borderId="0" xfId="0" applyFont="1" applyFill="1" applyBorder="1" applyAlignment="1">
      <alignment vertical="center"/>
    </xf>
    <xf numFmtId="0" fontId="13" fillId="3" borderId="0" xfId="13" applyFont="1" applyFill="1" applyBorder="1" applyAlignment="1">
      <alignment horizontal="center" vertical="center" wrapText="1"/>
    </xf>
    <xf numFmtId="0" fontId="11" fillId="3" borderId="0" xfId="13" applyFont="1" applyFill="1" applyBorder="1" applyAlignment="1">
      <alignment vertical="center"/>
    </xf>
    <xf numFmtId="0" fontId="11" fillId="3" borderId="0" xfId="13" applyFont="1" applyFill="1" applyBorder="1" applyAlignment="1">
      <alignment horizontal="center" vertical="center"/>
    </xf>
    <xf numFmtId="0" fontId="46" fillId="3" borderId="0" xfId="13" applyFill="1" applyBorder="1" applyAlignment="1">
      <alignment vertical="center"/>
    </xf>
    <xf numFmtId="0" fontId="46" fillId="3" borderId="0" xfId="13" applyFill="1" applyBorder="1" applyAlignment="1">
      <alignment horizontal="center" vertical="center"/>
    </xf>
    <xf numFmtId="0" fontId="12" fillId="3" borderId="33" xfId="0" applyFont="1" applyFill="1" applyBorder="1" applyAlignment="1">
      <alignment vertical="top" wrapText="1"/>
    </xf>
    <xf numFmtId="0" fontId="12" fillId="3" borderId="30" xfId="0" applyFont="1" applyFill="1" applyBorder="1" applyAlignment="1">
      <alignment vertical="top"/>
    </xf>
    <xf numFmtId="0" fontId="16" fillId="0" borderId="33" xfId="0" applyFont="1" applyBorder="1" applyAlignment="1">
      <alignment vertical="top" wrapText="1"/>
    </xf>
    <xf numFmtId="0" fontId="10" fillId="2" borderId="0" xfId="7" applyFont="1" applyFill="1" applyAlignment="1">
      <alignment vertical="center"/>
    </xf>
    <xf numFmtId="0" fontId="16" fillId="0" borderId="0" xfId="0" applyFont="1" applyAlignment="1">
      <alignment vertical="top" wrapText="1"/>
    </xf>
    <xf numFmtId="0" fontId="40" fillId="0" borderId="0" xfId="0" applyFont="1" applyAlignment="1">
      <alignment horizontal="center" vertical="center" wrapText="1"/>
    </xf>
    <xf numFmtId="3" fontId="16" fillId="0" borderId="0" xfId="0" applyNumberFormat="1" applyFont="1" applyAlignment="1">
      <alignment vertical="top" wrapText="1"/>
    </xf>
    <xf numFmtId="3" fontId="16" fillId="0" borderId="30" xfId="0" applyNumberFormat="1" applyFont="1" applyBorder="1" applyAlignment="1">
      <alignment wrapText="1"/>
    </xf>
    <xf numFmtId="0" fontId="36" fillId="0" borderId="30" xfId="0" applyFont="1" applyBorder="1" applyAlignment="1">
      <alignment wrapText="1"/>
    </xf>
    <xf numFmtId="0" fontId="11" fillId="0" borderId="8" xfId="0" applyFont="1" applyBorder="1" applyAlignment="1">
      <alignment vertical="top"/>
    </xf>
    <xf numFmtId="0" fontId="11" fillId="7" borderId="8" xfId="0" applyFont="1" applyFill="1" applyBorder="1" applyAlignment="1">
      <alignment vertical="top"/>
    </xf>
    <xf numFmtId="0" fontId="0" fillId="3" borderId="0" xfId="0" applyFill="1" applyAlignment="1">
      <alignment horizontal="center" vertical="top"/>
    </xf>
    <xf numFmtId="0" fontId="0" fillId="3" borderId="0" xfId="0" applyFill="1" applyBorder="1" applyAlignment="1">
      <alignment horizontal="center" vertical="top"/>
    </xf>
    <xf numFmtId="0" fontId="0" fillId="3" borderId="12" xfId="0" applyFill="1" applyBorder="1" applyAlignment="1">
      <alignment horizontal="center" vertical="top"/>
    </xf>
    <xf numFmtId="0" fontId="0" fillId="4" borderId="0" xfId="0" applyFill="1" applyAlignment="1">
      <alignment horizontal="center" vertical="top"/>
    </xf>
    <xf numFmtId="0" fontId="0" fillId="0" borderId="0" xfId="0" applyAlignment="1">
      <alignment horizontal="center" vertical="top"/>
    </xf>
    <xf numFmtId="0" fontId="16" fillId="0" borderId="5"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0" xfId="0" applyFont="1" applyBorder="1" applyAlignment="1">
      <alignment vertical="center"/>
    </xf>
    <xf numFmtId="0" fontId="25" fillId="0" borderId="0" xfId="0" applyFont="1" applyFill="1" applyBorder="1" applyAlignment="1">
      <alignment horizontal="left" vertical="top" wrapText="1"/>
    </xf>
    <xf numFmtId="0" fontId="27" fillId="0" borderId="0" xfId="0" applyFont="1" applyFill="1" applyBorder="1" applyAlignment="1">
      <alignment horizontal="left" vertical="top" wrapText="1"/>
    </xf>
    <xf numFmtId="0" fontId="51" fillId="0" borderId="0" xfId="8" applyFont="1" applyFill="1" applyAlignment="1">
      <alignment horizontal="center"/>
    </xf>
    <xf numFmtId="0" fontId="52" fillId="0" borderId="0" xfId="8" applyFont="1" applyFill="1" applyAlignment="1">
      <alignment horizontal="center"/>
    </xf>
    <xf numFmtId="0" fontId="51" fillId="0" borderId="0" xfId="8" applyFont="1" applyFill="1" applyBorder="1" applyAlignment="1">
      <alignment horizontal="center"/>
    </xf>
    <xf numFmtId="0" fontId="21" fillId="0" borderId="0" xfId="8" applyFont="1" applyFill="1" applyBorder="1" applyAlignment="1">
      <alignment horizontal="center"/>
    </xf>
    <xf numFmtId="0" fontId="17" fillId="3" borderId="26" xfId="7" applyFont="1" applyFill="1" applyBorder="1" applyAlignment="1">
      <alignment horizontal="left" wrapText="1"/>
    </xf>
    <xf numFmtId="0" fontId="17" fillId="3" borderId="8" xfId="7" applyFont="1" applyFill="1" applyBorder="1" applyAlignment="1">
      <alignment horizontal="left" wrapText="1"/>
    </xf>
    <xf numFmtId="0" fontId="17" fillId="0" borderId="8" xfId="8" applyFont="1" applyFill="1" applyBorder="1" applyAlignment="1">
      <alignment horizontal="left" vertical="top" wrapText="1"/>
    </xf>
    <xf numFmtId="0" fontId="39" fillId="3" borderId="26" xfId="7" applyFont="1" applyFill="1" applyBorder="1" applyAlignment="1">
      <alignment horizontal="center" wrapText="1"/>
    </xf>
    <xf numFmtId="0" fontId="39" fillId="3" borderId="8" xfId="7" applyFont="1" applyFill="1" applyBorder="1" applyAlignment="1">
      <alignment horizontal="center" wrapText="1"/>
    </xf>
    <xf numFmtId="0" fontId="39" fillId="3" borderId="30" xfId="7" applyFont="1" applyFill="1" applyBorder="1" applyAlignment="1">
      <alignment horizontal="center" wrapText="1"/>
    </xf>
    <xf numFmtId="0" fontId="51" fillId="0" borderId="14" xfId="7" applyFont="1" applyBorder="1" applyAlignment="1">
      <alignment horizontal="center"/>
    </xf>
    <xf numFmtId="0" fontId="63" fillId="0" borderId="15" xfId="7" applyFont="1" applyBorder="1" applyAlignment="1">
      <alignment horizontal="center"/>
    </xf>
    <xf numFmtId="0" fontId="63" fillId="0" borderId="16" xfId="7" applyFont="1" applyBorder="1" applyAlignment="1">
      <alignment horizontal="center"/>
    </xf>
    <xf numFmtId="0" fontId="27" fillId="3" borderId="26" xfId="7" applyFont="1" applyFill="1" applyBorder="1" applyAlignment="1">
      <alignment horizontal="center" wrapText="1"/>
    </xf>
    <xf numFmtId="0" fontId="27" fillId="3" borderId="8" xfId="7" applyFont="1" applyFill="1" applyBorder="1" applyAlignment="1">
      <alignment horizontal="center" wrapText="1"/>
    </xf>
    <xf numFmtId="0" fontId="27" fillId="3" borderId="30" xfId="7" applyFont="1" applyFill="1" applyBorder="1" applyAlignment="1">
      <alignment horizontal="center" wrapText="1"/>
    </xf>
    <xf numFmtId="0" fontId="12" fillId="0" borderId="4" xfId="8" applyFont="1" applyFill="1" applyBorder="1" applyAlignment="1">
      <alignment horizontal="center" vertical="center" wrapText="1"/>
    </xf>
    <xf numFmtId="0" fontId="12" fillId="0" borderId="20" xfId="8" applyFont="1" applyFill="1" applyBorder="1" applyAlignment="1">
      <alignment horizontal="center" vertical="center" wrapText="1"/>
    </xf>
    <xf numFmtId="0" fontId="12" fillId="0" borderId="4" xfId="8" applyNumberFormat="1" applyFont="1" applyBorder="1" applyAlignment="1">
      <alignment horizontal="center" vertical="center" wrapText="1"/>
    </xf>
    <xf numFmtId="0" fontId="12" fillId="0" borderId="20" xfId="8" applyNumberFormat="1" applyFont="1" applyBorder="1" applyAlignment="1">
      <alignment horizontal="center" vertical="center" wrapText="1"/>
    </xf>
    <xf numFmtId="3" fontId="13" fillId="0" borderId="23" xfId="8" applyNumberFormat="1" applyFont="1" applyBorder="1" applyAlignment="1">
      <alignment horizontal="center" vertical="center" wrapText="1"/>
    </xf>
    <xf numFmtId="3" fontId="13" fillId="0" borderId="24" xfId="8" applyNumberFormat="1" applyFont="1" applyBorder="1" applyAlignment="1">
      <alignment horizontal="center" vertical="center" wrapText="1"/>
    </xf>
    <xf numFmtId="0" fontId="37" fillId="0" borderId="0" xfId="8" applyFont="1" applyBorder="1" applyAlignment="1">
      <alignment horizontal="center" vertical="center" wrapText="1"/>
    </xf>
    <xf numFmtId="0" fontId="58" fillId="0" borderId="0" xfId="8" applyFont="1" applyBorder="1" applyAlignment="1">
      <alignment horizontal="center" vertical="center" wrapText="1"/>
    </xf>
    <xf numFmtId="0" fontId="21" fillId="0" borderId="14" xfId="8" applyFont="1" applyFill="1" applyBorder="1" applyAlignment="1">
      <alignment horizontal="center"/>
    </xf>
    <xf numFmtId="0" fontId="21" fillId="0" borderId="15" xfId="8" applyFont="1" applyFill="1" applyBorder="1" applyAlignment="1">
      <alignment horizontal="center"/>
    </xf>
    <xf numFmtId="0" fontId="21" fillId="0" borderId="16" xfId="8" applyFont="1" applyFill="1" applyBorder="1" applyAlignment="1">
      <alignment horizontal="center"/>
    </xf>
    <xf numFmtId="49" fontId="35" fillId="0" borderId="18" xfId="0" applyNumberFormat="1" applyFont="1" applyBorder="1" applyAlignment="1">
      <alignment horizontal="center" vertical="center" wrapText="1"/>
    </xf>
    <xf numFmtId="0" fontId="0" fillId="0" borderId="0" xfId="0" applyFont="1" applyAlignment="1">
      <alignment horizontal="left" wrapText="1"/>
    </xf>
    <xf numFmtId="0" fontId="12" fillId="0" borderId="5" xfId="8" applyFont="1" applyBorder="1" applyAlignment="1">
      <alignment horizontal="center" vertical="center" wrapText="1"/>
    </xf>
    <xf numFmtId="0" fontId="12" fillId="0" borderId="19" xfId="8" applyFont="1" applyBorder="1" applyAlignment="1">
      <alignment horizontal="center" vertical="center" wrapText="1"/>
    </xf>
    <xf numFmtId="0" fontId="12" fillId="0" borderId="4" xfId="8" applyFont="1" applyBorder="1" applyAlignment="1">
      <alignment horizontal="center" vertical="center" wrapText="1"/>
    </xf>
    <xf numFmtId="0" fontId="12" fillId="0" borderId="20" xfId="8" applyFont="1" applyBorder="1" applyAlignment="1">
      <alignment horizontal="center" vertical="center" wrapText="1"/>
    </xf>
    <xf numFmtId="0" fontId="12" fillId="0" borderId="22" xfId="8" applyFont="1" applyBorder="1" applyAlignment="1">
      <alignment horizontal="center" vertical="center" wrapText="1"/>
    </xf>
    <xf numFmtId="0" fontId="12" fillId="0" borderId="18" xfId="8" applyFont="1" applyBorder="1" applyAlignment="1">
      <alignment horizontal="center" vertical="center" wrapText="1"/>
    </xf>
    <xf numFmtId="0" fontId="16" fillId="0" borderId="0" xfId="16" applyFont="1" applyAlignment="1">
      <alignment horizontal="left" wrapText="1"/>
    </xf>
    <xf numFmtId="0" fontId="43" fillId="0" borderId="0" xfId="0" applyFont="1" applyAlignment="1">
      <alignment horizontal="center" vertical="center" wrapText="1"/>
    </xf>
    <xf numFmtId="0" fontId="41" fillId="0" borderId="0" xfId="0" applyFont="1" applyAlignment="1">
      <alignment horizontal="center" vertical="center" wrapText="1"/>
    </xf>
    <xf numFmtId="0" fontId="11" fillId="6" borderId="8" xfId="11" applyFont="1" applyFill="1" applyBorder="1" applyAlignment="1">
      <alignment horizontal="left" vertical="center" wrapText="1"/>
    </xf>
    <xf numFmtId="0" fontId="44" fillId="3" borderId="0" xfId="0" applyFont="1" applyFill="1" applyAlignment="1">
      <alignment horizontal="center" vertical="center" wrapText="1"/>
    </xf>
    <xf numFmtId="3" fontId="13" fillId="0" borderId="23" xfId="0" applyNumberFormat="1" applyFont="1" applyBorder="1" applyAlignment="1">
      <alignment horizontal="center" vertical="center" wrapText="1"/>
    </xf>
    <xf numFmtId="3" fontId="13" fillId="0" borderId="24" xfId="0" applyNumberFormat="1" applyFont="1" applyBorder="1" applyAlignment="1">
      <alignment horizontal="center" vertical="center" wrapText="1"/>
    </xf>
    <xf numFmtId="0" fontId="16" fillId="0" borderId="6" xfId="0" applyFont="1" applyBorder="1" applyAlignment="1">
      <alignment horizontal="center" vertical="center" wrapText="1"/>
    </xf>
    <xf numFmtId="0" fontId="16" fillId="0" borderId="17" xfId="0" applyFont="1" applyBorder="1" applyAlignment="1">
      <alignment horizontal="center" vertical="center" wrapText="1"/>
    </xf>
    <xf numFmtId="0" fontId="44" fillId="0" borderId="0" xfId="0" applyFont="1" applyAlignment="1">
      <alignment horizontal="center" vertical="center" wrapText="1"/>
    </xf>
    <xf numFmtId="0" fontId="16" fillId="0" borderId="5"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18" xfId="0" applyFont="1" applyBorder="1" applyAlignment="1">
      <alignment horizontal="center" vertical="center" wrapText="1"/>
    </xf>
    <xf numFmtId="0" fontId="27" fillId="3" borderId="33" xfId="13" applyFont="1" applyFill="1" applyBorder="1" applyAlignment="1">
      <alignment horizontal="center" vertical="center"/>
    </xf>
    <xf numFmtId="0" fontId="27" fillId="3" borderId="8" xfId="13" applyFont="1" applyFill="1" applyBorder="1" applyAlignment="1">
      <alignment horizontal="center" vertical="center"/>
    </xf>
    <xf numFmtId="0" fontId="27" fillId="3" borderId="8" xfId="0" applyFont="1" applyFill="1" applyBorder="1" applyAlignment="1">
      <alignment horizontal="center" vertical="center"/>
    </xf>
    <xf numFmtId="0" fontId="67" fillId="3" borderId="0" xfId="0" applyFont="1" applyFill="1" applyAlignment="1">
      <alignment horizontal="center" vertical="center" wrapText="1"/>
    </xf>
    <xf numFmtId="0" fontId="27" fillId="3" borderId="33" xfId="0" applyFont="1" applyFill="1" applyBorder="1" applyAlignment="1">
      <alignment horizontal="center" vertical="center"/>
    </xf>
    <xf numFmtId="0" fontId="27" fillId="3" borderId="14" xfId="13" applyFont="1" applyFill="1" applyBorder="1" applyAlignment="1">
      <alignment horizontal="center" vertical="center" wrapText="1"/>
    </xf>
    <xf numFmtId="0" fontId="27" fillId="3" borderId="15" xfId="13" applyFont="1" applyFill="1" applyBorder="1" applyAlignment="1">
      <alignment horizontal="center" vertical="center" wrapText="1"/>
    </xf>
    <xf numFmtId="0" fontId="27" fillId="3" borderId="28" xfId="13" applyFont="1" applyFill="1" applyBorder="1" applyAlignment="1">
      <alignment horizontal="center" vertical="center" wrapText="1"/>
    </xf>
    <xf numFmtId="0" fontId="27" fillId="3" borderId="12" xfId="13" applyFont="1" applyFill="1" applyBorder="1" applyAlignment="1">
      <alignment horizontal="center" vertical="center" wrapText="1"/>
    </xf>
    <xf numFmtId="0" fontId="27" fillId="3" borderId="33" xfId="13" applyFont="1" applyFill="1" applyBorder="1" applyAlignment="1">
      <alignment horizontal="center" vertical="center" wrapText="1"/>
    </xf>
    <xf numFmtId="0" fontId="27" fillId="3" borderId="8" xfId="13" applyFont="1" applyFill="1" applyBorder="1" applyAlignment="1">
      <alignment horizontal="center" vertical="center" wrapText="1"/>
    </xf>
    <xf numFmtId="0" fontId="27" fillId="3" borderId="0" xfId="0" applyFont="1" applyFill="1" applyBorder="1" applyAlignment="1">
      <alignment horizontal="center" vertical="center" wrapText="1"/>
    </xf>
    <xf numFmtId="0" fontId="27" fillId="3" borderId="28" xfId="13" applyFont="1" applyFill="1" applyBorder="1" applyAlignment="1">
      <alignment horizontal="center" vertical="center"/>
    </xf>
    <xf numFmtId="0" fontId="27" fillId="3" borderId="12" xfId="13" applyFont="1" applyFill="1" applyBorder="1" applyAlignment="1">
      <alignment horizontal="center" vertical="center"/>
    </xf>
    <xf numFmtId="0" fontId="37" fillId="3" borderId="0" xfId="0" applyFont="1" applyFill="1" applyBorder="1" applyAlignment="1">
      <alignment horizontal="center" vertical="center"/>
    </xf>
    <xf numFmtId="0" fontId="27" fillId="3" borderId="0" xfId="13" applyFont="1" applyFill="1" applyBorder="1" applyAlignment="1">
      <alignment horizontal="center" vertical="center" wrapText="1"/>
    </xf>
    <xf numFmtId="0" fontId="27" fillId="5" borderId="8" xfId="0" applyFont="1" applyFill="1" applyBorder="1" applyAlignment="1">
      <alignment horizontal="center"/>
    </xf>
    <xf numFmtId="0" fontId="16" fillId="0" borderId="0" xfId="8" applyFont="1" applyAlignment="1">
      <alignment horizontal="left" wrapText="1"/>
    </xf>
    <xf numFmtId="0" fontId="10" fillId="0" borderId="0" xfId="12" applyAlignment="1">
      <alignment horizontal="center" vertical="top"/>
    </xf>
    <xf numFmtId="0" fontId="37" fillId="0" borderId="0" xfId="12" applyFont="1" applyAlignment="1">
      <alignment horizontal="center" vertical="center" wrapText="1"/>
    </xf>
    <xf numFmtId="0" fontId="39" fillId="0" borderId="0" xfId="12" applyFont="1" applyAlignment="1">
      <alignment horizontal="center" vertical="center" wrapText="1"/>
    </xf>
    <xf numFmtId="0" fontId="37" fillId="0" borderId="22" xfId="12" applyFont="1" applyBorder="1" applyAlignment="1">
      <alignment horizontal="center" vertical="center" wrapText="1"/>
    </xf>
    <xf numFmtId="0" fontId="0" fillId="0" borderId="0" xfId="0" applyFont="1" applyAlignment="1">
      <alignment horizontal="left"/>
    </xf>
    <xf numFmtId="0" fontId="51" fillId="3" borderId="0" xfId="12" applyFont="1" applyFill="1" applyAlignment="1">
      <alignment horizontal="center" vertical="center"/>
    </xf>
    <xf numFmtId="0" fontId="39" fillId="3" borderId="33" xfId="0" applyFont="1" applyFill="1" applyBorder="1" applyAlignment="1">
      <alignment horizontal="center" vertical="top" wrapText="1"/>
    </xf>
    <xf numFmtId="0" fontId="39" fillId="3" borderId="8" xfId="0" applyFont="1" applyFill="1" applyBorder="1" applyAlignment="1">
      <alignment horizontal="center" vertical="top" wrapText="1"/>
    </xf>
    <xf numFmtId="0" fontId="39" fillId="3" borderId="30" xfId="0" applyFont="1" applyFill="1" applyBorder="1" applyAlignment="1">
      <alignment horizontal="center" vertical="top" wrapText="1"/>
    </xf>
    <xf numFmtId="0" fontId="39" fillId="3" borderId="28" xfId="0" applyFont="1" applyFill="1" applyBorder="1" applyAlignment="1">
      <alignment horizontal="center" vertical="top" wrapText="1"/>
    </xf>
    <xf numFmtId="0" fontId="39" fillId="3" borderId="12" xfId="0" applyFont="1" applyFill="1" applyBorder="1" applyAlignment="1">
      <alignment horizontal="center" vertical="top" wrapText="1"/>
    </xf>
    <xf numFmtId="0" fontId="39" fillId="3" borderId="11" xfId="0" applyFont="1" applyFill="1" applyBorder="1" applyAlignment="1">
      <alignment horizontal="center" vertical="top" wrapText="1"/>
    </xf>
    <xf numFmtId="0" fontId="52" fillId="0" borderId="0" xfId="14" applyFont="1" applyAlignment="1">
      <alignment horizontal="center" vertical="center"/>
    </xf>
    <xf numFmtId="0" fontId="16" fillId="0" borderId="5" xfId="0" applyFont="1" applyBorder="1" applyAlignment="1">
      <alignment horizontal="center" vertical="top" wrapText="1"/>
    </xf>
    <xf numFmtId="0" fontId="16" fillId="0" borderId="19" xfId="0" applyFont="1" applyBorder="1" applyAlignment="1">
      <alignment horizontal="center" vertical="top" wrapText="1"/>
    </xf>
    <xf numFmtId="0" fontId="11" fillId="5" borderId="8" xfId="0" applyFont="1" applyFill="1" applyBorder="1" applyAlignment="1">
      <alignment horizontal="left"/>
    </xf>
    <xf numFmtId="0" fontId="11" fillId="3" borderId="8" xfId="0" applyFont="1" applyFill="1" applyBorder="1" applyAlignment="1">
      <alignment horizontal="left" vertical="top" wrapText="1"/>
    </xf>
    <xf numFmtId="0" fontId="11" fillId="0" borderId="12" xfId="0" applyFont="1" applyBorder="1" applyAlignment="1">
      <alignment horizontal="center" vertical="top" wrapText="1"/>
    </xf>
    <xf numFmtId="0" fontId="11" fillId="0" borderId="8" xfId="0" applyFont="1" applyBorder="1" applyAlignment="1">
      <alignment horizontal="center" vertical="top" wrapText="1"/>
    </xf>
    <xf numFmtId="0" fontId="39" fillId="0" borderId="8" xfId="0" applyFont="1" applyBorder="1" applyAlignment="1">
      <alignment horizontal="center" vertical="center" wrapText="1"/>
    </xf>
    <xf numFmtId="0" fontId="11" fillId="0" borderId="33" xfId="0" applyFont="1" applyBorder="1" applyAlignment="1">
      <alignment horizontal="left" vertical="top" wrapText="1"/>
    </xf>
    <xf numFmtId="0" fontId="11" fillId="0" borderId="8" xfId="0" applyFont="1" applyBorder="1" applyAlignment="1">
      <alignment horizontal="left" vertical="top" wrapText="1"/>
    </xf>
    <xf numFmtId="0" fontId="11" fillId="0" borderId="8" xfId="0" applyFont="1" applyBorder="1" applyAlignment="1">
      <alignment vertical="top" wrapText="1"/>
    </xf>
    <xf numFmtId="0" fontId="0" fillId="0" borderId="8" xfId="0" applyBorder="1" applyAlignment="1">
      <alignment vertical="top" wrapText="1"/>
    </xf>
    <xf numFmtId="0" fontId="37" fillId="0" borderId="0" xfId="0" applyFont="1" applyAlignment="1">
      <alignment horizontal="center" vertical="center" wrapText="1"/>
    </xf>
    <xf numFmtId="0" fontId="39" fillId="0" borderId="0" xfId="0" applyFont="1" applyBorder="1" applyAlignment="1">
      <alignment horizontal="center"/>
    </xf>
    <xf numFmtId="0" fontId="39" fillId="0" borderId="0" xfId="0" applyFont="1" applyBorder="1" applyAlignment="1">
      <alignment horizontal="center" vertical="center"/>
    </xf>
    <xf numFmtId="0" fontId="11" fillId="0" borderId="12" xfId="0" applyFont="1" applyBorder="1" applyAlignment="1">
      <alignment horizontal="center" vertical="center" wrapText="1"/>
    </xf>
    <xf numFmtId="0" fontId="11" fillId="0" borderId="8" xfId="0" applyFont="1" applyBorder="1" applyAlignment="1">
      <alignment horizontal="center" vertical="center" wrapText="1"/>
    </xf>
    <xf numFmtId="0" fontId="39" fillId="0" borderId="8" xfId="0" applyFont="1" applyBorder="1" applyAlignment="1">
      <alignment horizontal="center"/>
    </xf>
    <xf numFmtId="0" fontId="39" fillId="0" borderId="8" xfId="0" applyFont="1" applyBorder="1" applyAlignment="1">
      <alignment horizontal="center" vertical="top" wrapText="1"/>
    </xf>
    <xf numFmtId="0" fontId="65" fillId="3" borderId="8" xfId="0" applyFont="1" applyFill="1" applyBorder="1" applyAlignment="1">
      <alignment horizontal="center" vertical="top" wrapText="1"/>
    </xf>
    <xf numFmtId="0" fontId="11" fillId="0" borderId="8" xfId="0" applyFont="1" applyBorder="1" applyAlignment="1">
      <alignment horizontal="center" vertical="center"/>
    </xf>
    <xf numFmtId="0" fontId="11" fillId="0" borderId="30" xfId="0" applyFont="1" applyBorder="1" applyAlignment="1">
      <alignment horizontal="center" vertical="center"/>
    </xf>
    <xf numFmtId="0" fontId="11" fillId="0" borderId="0" xfId="0" applyFont="1" applyBorder="1" applyAlignment="1">
      <alignment horizontal="center" vertical="center"/>
    </xf>
    <xf numFmtId="0" fontId="37" fillId="0" borderId="0" xfId="0" applyFont="1" applyBorder="1" applyAlignment="1">
      <alignment horizontal="center" vertical="center" wrapText="1"/>
    </xf>
    <xf numFmtId="0" fontId="16" fillId="0" borderId="15" xfId="8" applyFont="1" applyBorder="1" applyAlignment="1">
      <alignment horizontal="left" wrapText="1"/>
    </xf>
    <xf numFmtId="0" fontId="57" fillId="0" borderId="0" xfId="0" applyFont="1" applyBorder="1" applyAlignment="1">
      <alignment horizontal="center" vertical="center" wrapText="1"/>
    </xf>
    <xf numFmtId="0" fontId="39" fillId="3" borderId="0" xfId="0" applyFont="1" applyFill="1" applyBorder="1" applyAlignment="1">
      <alignment horizontal="center" vertical="center" wrapText="1"/>
    </xf>
    <xf numFmtId="0" fontId="27" fillId="3" borderId="0" xfId="0" applyFont="1" applyFill="1" applyBorder="1" applyAlignment="1">
      <alignment horizontal="center" vertical="top" wrapText="1"/>
    </xf>
    <xf numFmtId="0" fontId="26" fillId="3" borderId="0" xfId="0" applyFont="1" applyFill="1" applyBorder="1" applyAlignment="1">
      <alignment horizontal="center" vertical="top" wrapText="1"/>
    </xf>
    <xf numFmtId="0" fontId="16" fillId="0" borderId="0" xfId="0" applyFont="1" applyAlignment="1">
      <alignment horizontal="left" wrapText="1"/>
    </xf>
    <xf numFmtId="0" fontId="12" fillId="0" borderId="0" xfId="0" applyFont="1" applyAlignment="1">
      <alignment horizontal="center" vertical="center"/>
    </xf>
    <xf numFmtId="0" fontId="27" fillId="0" borderId="0" xfId="0" applyFont="1" applyAlignment="1">
      <alignment horizontal="center" wrapText="1"/>
    </xf>
  </cellXfs>
  <cellStyles count="18">
    <cellStyle name="Заголовок 1" xfId="1" builtinId="16" customBuiltin="1"/>
    <cellStyle name="Заголовок 2" xfId="2" builtinId="17" customBuiltin="1"/>
    <cellStyle name="Заголовок 3" xfId="3" builtinId="18" customBuiltin="1"/>
    <cellStyle name="Заголовок 4" xfId="4" builtinId="19" customBuiltin="1"/>
    <cellStyle name="Звичайний 2" xfId="5"/>
    <cellStyle name="Звичайний 2 2" xfId="10"/>
    <cellStyle name="Звичайний 2 2 2" xfId="16"/>
    <cellStyle name="Звичайний 3" xfId="6"/>
    <cellStyle name="Обычный" xfId="0" builtinId="0"/>
    <cellStyle name="Обычный 2" xfId="14"/>
    <cellStyle name="Обычный 2 2" xfId="17"/>
    <cellStyle name="Обычный_Kalend_plan_FST_Ukr_na_2015_на_затвердж_Мін_без_коштів(1)" xfId="7"/>
    <cellStyle name="Обычный_Календарі+розрах Спартак." xfId="13"/>
    <cellStyle name="Обычный_Календарний план  2017 Спартак 3" xfId="12"/>
    <cellStyle name="Обычный_ФСТ Україна 2017 р." xfId="8"/>
    <cellStyle name="Обычный_Школа Україна_2" xfId="9"/>
    <cellStyle name="Обычный_Школа Україна_5" xfId="11"/>
    <cellStyle name="Фінансовий 2"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9</xdr:col>
      <xdr:colOff>289560</xdr:colOff>
      <xdr:row>0</xdr:row>
      <xdr:rowOff>0</xdr:rowOff>
    </xdr:from>
    <xdr:ext cx="76200" cy="198120"/>
    <xdr:sp macro="" textlink="">
      <xdr:nvSpPr>
        <xdr:cNvPr id="2"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7978140" y="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9</xdr:col>
      <xdr:colOff>289560</xdr:colOff>
      <xdr:row>0</xdr:row>
      <xdr:rowOff>0</xdr:rowOff>
    </xdr:from>
    <xdr:ext cx="76200" cy="198120"/>
    <xdr:sp macro="" textlink="">
      <xdr:nvSpPr>
        <xdr:cNvPr id="2"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7840980" y="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oneCellAnchor>
    <xdr:from>
      <xdr:col>9</xdr:col>
      <xdr:colOff>289560</xdr:colOff>
      <xdr:row>10</xdr:row>
      <xdr:rowOff>0</xdr:rowOff>
    </xdr:from>
    <xdr:ext cx="76200" cy="198120"/>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7780020" y="231648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289560</xdr:colOff>
      <xdr:row>0</xdr:row>
      <xdr:rowOff>0</xdr:rowOff>
    </xdr:from>
    <xdr:ext cx="76200" cy="198120"/>
    <xdr:sp macro="" textlink="">
      <xdr:nvSpPr>
        <xdr:cNvPr id="3"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7780020" y="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289560</xdr:colOff>
      <xdr:row>10</xdr:row>
      <xdr:rowOff>0</xdr:rowOff>
    </xdr:from>
    <xdr:ext cx="76200" cy="198120"/>
    <xdr:sp macro="" textlink="">
      <xdr:nvSpPr>
        <xdr:cNvPr id="4" name="Text Box 1">
          <a:extLst>
            <a:ext uri="{FF2B5EF4-FFF2-40B4-BE49-F238E27FC236}">
              <a16:creationId xmlns:a16="http://schemas.microsoft.com/office/drawing/2014/main" id="{00000000-0008-0000-0200-000004000000}"/>
            </a:ext>
          </a:extLst>
        </xdr:cNvPr>
        <xdr:cNvSpPr txBox="1">
          <a:spLocks noChangeArrowheads="1"/>
        </xdr:cNvSpPr>
      </xdr:nvSpPr>
      <xdr:spPr bwMode="auto">
        <a:xfrm>
          <a:off x="7780020" y="231648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304800</xdr:colOff>
      <xdr:row>45</xdr:row>
      <xdr:rowOff>0</xdr:rowOff>
    </xdr:from>
    <xdr:ext cx="85725" cy="200025"/>
    <xdr:sp macro="" textlink="">
      <xdr:nvSpPr>
        <xdr:cNvPr id="5" name="Shape 4">
          <a:extLst>
            <a:ext uri="{FF2B5EF4-FFF2-40B4-BE49-F238E27FC236}">
              <a16:creationId xmlns:a16="http://schemas.microsoft.com/office/drawing/2014/main" id="{00000000-0008-0000-0000-000006000000}"/>
            </a:ext>
          </a:extLst>
        </xdr:cNvPr>
        <xdr:cNvSpPr txBox="1"/>
      </xdr:nvSpPr>
      <xdr:spPr>
        <a:xfrm>
          <a:off x="7795260" y="8818245"/>
          <a:ext cx="85725"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9</xdr:col>
      <xdr:colOff>304800</xdr:colOff>
      <xdr:row>45</xdr:row>
      <xdr:rowOff>0</xdr:rowOff>
    </xdr:from>
    <xdr:ext cx="85725" cy="200025"/>
    <xdr:sp macro="" textlink="">
      <xdr:nvSpPr>
        <xdr:cNvPr id="6" name="Shape 4">
          <a:extLst>
            <a:ext uri="{FF2B5EF4-FFF2-40B4-BE49-F238E27FC236}">
              <a16:creationId xmlns:a16="http://schemas.microsoft.com/office/drawing/2014/main" id="{00000000-0008-0000-0000-000006000000}"/>
            </a:ext>
          </a:extLst>
        </xdr:cNvPr>
        <xdr:cNvSpPr txBox="1"/>
      </xdr:nvSpPr>
      <xdr:spPr>
        <a:xfrm>
          <a:off x="7795260" y="8818245"/>
          <a:ext cx="85725"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9</xdr:col>
      <xdr:colOff>289560</xdr:colOff>
      <xdr:row>8</xdr:row>
      <xdr:rowOff>0</xdr:rowOff>
    </xdr:from>
    <xdr:ext cx="76200" cy="198120"/>
    <xdr:sp macro="" textlink="">
      <xdr:nvSpPr>
        <xdr:cNvPr id="7"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7780020" y="257556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289560</xdr:colOff>
      <xdr:row>42</xdr:row>
      <xdr:rowOff>0</xdr:rowOff>
    </xdr:from>
    <xdr:ext cx="76200" cy="198120"/>
    <xdr:sp macro="" textlink="">
      <xdr:nvSpPr>
        <xdr:cNvPr id="8" name="Text Box 1">
          <a:extLst>
            <a:ext uri="{FF2B5EF4-FFF2-40B4-BE49-F238E27FC236}">
              <a16:creationId xmlns:a16="http://schemas.microsoft.com/office/drawing/2014/main" id="{00000000-0008-0000-0000-000007000000}"/>
            </a:ext>
          </a:extLst>
        </xdr:cNvPr>
        <xdr:cNvSpPr txBox="1">
          <a:spLocks noChangeArrowheads="1"/>
        </xdr:cNvSpPr>
      </xdr:nvSpPr>
      <xdr:spPr bwMode="auto">
        <a:xfrm>
          <a:off x="7780020" y="1528572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318135</xdr:colOff>
      <xdr:row>41</xdr:row>
      <xdr:rowOff>247650</xdr:rowOff>
    </xdr:from>
    <xdr:ext cx="76200" cy="198120"/>
    <xdr:sp macro="" textlink="">
      <xdr:nvSpPr>
        <xdr:cNvPr id="9" name="Text Box 1">
          <a:extLst>
            <a:ext uri="{FF2B5EF4-FFF2-40B4-BE49-F238E27FC236}">
              <a16:creationId xmlns:a16="http://schemas.microsoft.com/office/drawing/2014/main" id="{00000000-0008-0000-0000-000008000000}"/>
            </a:ext>
          </a:extLst>
        </xdr:cNvPr>
        <xdr:cNvSpPr txBox="1">
          <a:spLocks noChangeArrowheads="1"/>
        </xdr:cNvSpPr>
      </xdr:nvSpPr>
      <xdr:spPr bwMode="auto">
        <a:xfrm>
          <a:off x="7808595" y="1528191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dr:oneCellAnchor>
    <xdr:from>
      <xdr:col>9</xdr:col>
      <xdr:colOff>289560</xdr:colOff>
      <xdr:row>9</xdr:row>
      <xdr:rowOff>0</xdr:rowOff>
    </xdr:from>
    <xdr:ext cx="76200" cy="198120"/>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7924800" y="21336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289560</xdr:colOff>
      <xdr:row>0</xdr:row>
      <xdr:rowOff>0</xdr:rowOff>
    </xdr:from>
    <xdr:ext cx="76200" cy="198120"/>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7924800" y="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289560</xdr:colOff>
      <xdr:row>0</xdr:row>
      <xdr:rowOff>0</xdr:rowOff>
    </xdr:from>
    <xdr:ext cx="76200" cy="198120"/>
    <xdr:sp macro="" textlink="">
      <xdr:nvSpPr>
        <xdr:cNvPr id="4"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8260080" y="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289560</xdr:colOff>
      <xdr:row>13</xdr:row>
      <xdr:rowOff>0</xdr:rowOff>
    </xdr:from>
    <xdr:ext cx="76200" cy="198120"/>
    <xdr:sp macro="" textlink="">
      <xdr:nvSpPr>
        <xdr:cNvPr id="5"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7924800" y="32537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9</xdr:col>
      <xdr:colOff>285750</xdr:colOff>
      <xdr:row>10</xdr:row>
      <xdr:rowOff>0</xdr:rowOff>
    </xdr:from>
    <xdr:to>
      <xdr:col>9</xdr:col>
      <xdr:colOff>361950</xdr:colOff>
      <xdr:row>10</xdr:row>
      <xdr:rowOff>194310</xdr:rowOff>
    </xdr:to>
    <xdr:sp macro="" textlink="">
      <xdr:nvSpPr>
        <xdr:cNvPr id="6" name="Text Box 1">
          <a:extLst>
            <a:ext uri="{FF2B5EF4-FFF2-40B4-BE49-F238E27FC236}">
              <a16:creationId xmlns:a16="http://schemas.microsoft.com/office/drawing/2014/main" id="{00000000-0008-0000-0000-000005000000}"/>
            </a:ext>
          </a:extLst>
        </xdr:cNvPr>
        <xdr:cNvSpPr txBox="1">
          <a:spLocks noChangeArrowheads="1"/>
        </xdr:cNvSpPr>
      </xdr:nvSpPr>
      <xdr:spPr bwMode="auto">
        <a:xfrm>
          <a:off x="7920990" y="2270760"/>
          <a:ext cx="76200" cy="194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297180</xdr:colOff>
      <xdr:row>4</xdr:row>
      <xdr:rowOff>0</xdr:rowOff>
    </xdr:from>
    <xdr:to>
      <xdr:col>9</xdr:col>
      <xdr:colOff>373380</xdr:colOff>
      <xdr:row>4</xdr:row>
      <xdr:rowOff>198120</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8435340" y="105918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9</xdr:col>
      <xdr:colOff>289560</xdr:colOff>
      <xdr:row>0</xdr:row>
      <xdr:rowOff>0</xdr:rowOff>
    </xdr:from>
    <xdr:ext cx="76200" cy="198120"/>
    <xdr:sp macro="" textlink="">
      <xdr:nvSpPr>
        <xdr:cNvPr id="3"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7978140" y="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6.xml><?xml version="1.0" encoding="utf-8"?>
<xdr:wsDr xmlns:xdr="http://schemas.openxmlformats.org/drawingml/2006/spreadsheetDrawing" xmlns:a="http://schemas.openxmlformats.org/drawingml/2006/main">
  <xdr:oneCellAnchor>
    <xdr:from>
      <xdr:col>9</xdr:col>
      <xdr:colOff>285750</xdr:colOff>
      <xdr:row>4</xdr:row>
      <xdr:rowOff>0</xdr:rowOff>
    </xdr:from>
    <xdr:ext cx="76200" cy="200025"/>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8058150" y="942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285750</xdr:colOff>
      <xdr:row>75</xdr:row>
      <xdr:rowOff>0</xdr:rowOff>
    </xdr:from>
    <xdr:ext cx="76200" cy="209550"/>
    <xdr:sp macro="" textlink="">
      <xdr:nvSpPr>
        <xdr:cNvPr id="3" name="Text Box 1">
          <a:extLst>
            <a:ext uri="{FF2B5EF4-FFF2-40B4-BE49-F238E27FC236}">
              <a16:creationId xmlns:a16="http://schemas.microsoft.com/office/drawing/2014/main" id="{00000000-0008-0000-0500-000003000000}"/>
            </a:ext>
          </a:extLst>
        </xdr:cNvPr>
        <xdr:cNvSpPr txBox="1">
          <a:spLocks noChangeArrowheads="1"/>
        </xdr:cNvSpPr>
      </xdr:nvSpPr>
      <xdr:spPr bwMode="auto">
        <a:xfrm>
          <a:off x="9534525" y="22679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12</xdr:col>
      <xdr:colOff>285750</xdr:colOff>
      <xdr:row>75</xdr:row>
      <xdr:rowOff>0</xdr:rowOff>
    </xdr:from>
    <xdr:to>
      <xdr:col>12</xdr:col>
      <xdr:colOff>358366</xdr:colOff>
      <xdr:row>75</xdr:row>
      <xdr:rowOff>168851</xdr:rowOff>
    </xdr:to>
    <xdr:sp macro="" textlink="">
      <xdr:nvSpPr>
        <xdr:cNvPr id="4" name="Text Box 1">
          <a:extLst>
            <a:ext uri="{FF2B5EF4-FFF2-40B4-BE49-F238E27FC236}">
              <a16:creationId xmlns:a16="http://schemas.microsoft.com/office/drawing/2014/main" id="{00000000-0008-0000-0500-000004000000}"/>
            </a:ext>
          </a:extLst>
        </xdr:cNvPr>
        <xdr:cNvSpPr txBox="1">
          <a:spLocks noChangeArrowheads="1"/>
        </xdr:cNvSpPr>
      </xdr:nvSpPr>
      <xdr:spPr bwMode="auto">
        <a:xfrm>
          <a:off x="9534525" y="6467475"/>
          <a:ext cx="72616" cy="1645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289560</xdr:colOff>
      <xdr:row>74</xdr:row>
      <xdr:rowOff>0</xdr:rowOff>
    </xdr:from>
    <xdr:to>
      <xdr:col>10</xdr:col>
      <xdr:colOff>365760</xdr:colOff>
      <xdr:row>75</xdr:row>
      <xdr:rowOff>1385</xdr:rowOff>
    </xdr:to>
    <xdr:sp macro="" textlink="">
      <xdr:nvSpPr>
        <xdr:cNvPr id="5" name="Text Box 1"/>
        <xdr:cNvSpPr txBox="1">
          <a:spLocks noChangeArrowheads="1"/>
        </xdr:cNvSpPr>
      </xdr:nvSpPr>
      <xdr:spPr bwMode="auto">
        <a:xfrm>
          <a:off x="9380220" y="56997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289560</xdr:colOff>
      <xdr:row>74</xdr:row>
      <xdr:rowOff>0</xdr:rowOff>
    </xdr:from>
    <xdr:to>
      <xdr:col>10</xdr:col>
      <xdr:colOff>365760</xdr:colOff>
      <xdr:row>75</xdr:row>
      <xdr:rowOff>1385</xdr:rowOff>
    </xdr:to>
    <xdr:sp macro="" textlink="">
      <xdr:nvSpPr>
        <xdr:cNvPr id="6" name="Text Box 1"/>
        <xdr:cNvSpPr txBox="1">
          <a:spLocks noChangeArrowheads="1"/>
        </xdr:cNvSpPr>
      </xdr:nvSpPr>
      <xdr:spPr bwMode="auto">
        <a:xfrm>
          <a:off x="9380220" y="553212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289560</xdr:colOff>
      <xdr:row>74</xdr:row>
      <xdr:rowOff>0</xdr:rowOff>
    </xdr:from>
    <xdr:ext cx="76200" cy="167640"/>
    <xdr:sp macro="" textlink="">
      <xdr:nvSpPr>
        <xdr:cNvPr id="7" name="Text Box 1"/>
        <xdr:cNvSpPr txBox="1">
          <a:spLocks noChangeArrowheads="1"/>
        </xdr:cNvSpPr>
      </xdr:nvSpPr>
      <xdr:spPr bwMode="auto">
        <a:xfrm>
          <a:off x="8768542" y="730134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289560</xdr:colOff>
      <xdr:row>74</xdr:row>
      <xdr:rowOff>0</xdr:rowOff>
    </xdr:from>
    <xdr:ext cx="76200" cy="167640"/>
    <xdr:sp macro="" textlink="">
      <xdr:nvSpPr>
        <xdr:cNvPr id="8" name="Text Box 1"/>
        <xdr:cNvSpPr txBox="1">
          <a:spLocks noChangeArrowheads="1"/>
        </xdr:cNvSpPr>
      </xdr:nvSpPr>
      <xdr:spPr bwMode="auto">
        <a:xfrm>
          <a:off x="8768542" y="7135091"/>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289560</xdr:colOff>
      <xdr:row>0</xdr:row>
      <xdr:rowOff>0</xdr:rowOff>
    </xdr:from>
    <xdr:ext cx="76200" cy="198120"/>
    <xdr:sp macro="" textlink="">
      <xdr:nvSpPr>
        <xdr:cNvPr id="9"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8526780" y="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12</xdr:col>
      <xdr:colOff>289560</xdr:colOff>
      <xdr:row>25</xdr:row>
      <xdr:rowOff>0</xdr:rowOff>
    </xdr:from>
    <xdr:to>
      <xdr:col>12</xdr:col>
      <xdr:colOff>373380</xdr:colOff>
      <xdr:row>25</xdr:row>
      <xdr:rowOff>280554</xdr:rowOff>
    </xdr:to>
    <xdr:sp macro="" textlink="">
      <xdr:nvSpPr>
        <xdr:cNvPr id="15" name="Text Box 1"/>
        <xdr:cNvSpPr txBox="1">
          <a:spLocks noChangeArrowheads="1"/>
        </xdr:cNvSpPr>
      </xdr:nvSpPr>
      <xdr:spPr bwMode="auto">
        <a:xfrm>
          <a:off x="10347960" y="6553200"/>
          <a:ext cx="8382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312420</xdr:colOff>
      <xdr:row>23</xdr:row>
      <xdr:rowOff>99060</xdr:rowOff>
    </xdr:from>
    <xdr:to>
      <xdr:col>12</xdr:col>
      <xdr:colOff>388620</xdr:colOff>
      <xdr:row>24</xdr:row>
      <xdr:rowOff>137160</xdr:rowOff>
    </xdr:to>
    <xdr:sp macro="" textlink="">
      <xdr:nvSpPr>
        <xdr:cNvPr id="16" name="Text Box 1"/>
        <xdr:cNvSpPr txBox="1">
          <a:spLocks noChangeArrowheads="1"/>
        </xdr:cNvSpPr>
      </xdr:nvSpPr>
      <xdr:spPr bwMode="auto">
        <a:xfrm>
          <a:off x="10370820" y="631698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289560</xdr:colOff>
      <xdr:row>31</xdr:row>
      <xdr:rowOff>0</xdr:rowOff>
    </xdr:from>
    <xdr:to>
      <xdr:col>12</xdr:col>
      <xdr:colOff>373380</xdr:colOff>
      <xdr:row>31</xdr:row>
      <xdr:rowOff>280554</xdr:rowOff>
    </xdr:to>
    <xdr:sp macro="" textlink="">
      <xdr:nvSpPr>
        <xdr:cNvPr id="17" name="Text Box 1"/>
        <xdr:cNvSpPr txBox="1">
          <a:spLocks noChangeArrowheads="1"/>
        </xdr:cNvSpPr>
      </xdr:nvSpPr>
      <xdr:spPr bwMode="auto">
        <a:xfrm>
          <a:off x="10347960" y="8107680"/>
          <a:ext cx="8382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289560</xdr:colOff>
      <xdr:row>38</xdr:row>
      <xdr:rowOff>0</xdr:rowOff>
    </xdr:from>
    <xdr:to>
      <xdr:col>12</xdr:col>
      <xdr:colOff>373380</xdr:colOff>
      <xdr:row>38</xdr:row>
      <xdr:rowOff>280555</xdr:rowOff>
    </xdr:to>
    <xdr:sp macro="" textlink="">
      <xdr:nvSpPr>
        <xdr:cNvPr id="18" name="Text Box 1"/>
        <xdr:cNvSpPr txBox="1">
          <a:spLocks noChangeArrowheads="1"/>
        </xdr:cNvSpPr>
      </xdr:nvSpPr>
      <xdr:spPr bwMode="auto">
        <a:xfrm>
          <a:off x="10347960" y="9921240"/>
          <a:ext cx="8382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289560</xdr:colOff>
      <xdr:row>41</xdr:row>
      <xdr:rowOff>0</xdr:rowOff>
    </xdr:from>
    <xdr:to>
      <xdr:col>12</xdr:col>
      <xdr:colOff>373380</xdr:colOff>
      <xdr:row>42</xdr:row>
      <xdr:rowOff>67194</xdr:rowOff>
    </xdr:to>
    <xdr:sp macro="" textlink="">
      <xdr:nvSpPr>
        <xdr:cNvPr id="19" name="Text Box 1"/>
        <xdr:cNvSpPr txBox="1">
          <a:spLocks noChangeArrowheads="1"/>
        </xdr:cNvSpPr>
      </xdr:nvSpPr>
      <xdr:spPr bwMode="auto">
        <a:xfrm>
          <a:off x="10347960" y="10698480"/>
          <a:ext cx="8382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45720</xdr:colOff>
          <xdr:row>35</xdr:row>
          <xdr:rowOff>0</xdr:rowOff>
        </xdr:from>
        <xdr:to>
          <xdr:col>26</xdr:col>
          <xdr:colOff>480060</xdr:colOff>
          <xdr:row>35</xdr:row>
          <xdr:rowOff>0</xdr:rowOff>
        </xdr:to>
        <xdr:sp macro="" textlink="">
          <xdr:nvSpPr>
            <xdr:cNvPr id="10241" name="Object 1" hidden="1">
              <a:extLst>
                <a:ext uri="{63B3BB69-23CF-44E3-9099-C40C66FF867C}">
                  <a14:compatExt spid="_x0000_s10241"/>
                </a:ext>
                <a:ext uri="{FF2B5EF4-FFF2-40B4-BE49-F238E27FC236}">
                  <a16:creationId xmlns:a16="http://schemas.microsoft.com/office/drawing/2014/main" id="{00000000-0008-0000-0600-000001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45720</xdr:colOff>
          <xdr:row>35</xdr:row>
          <xdr:rowOff>0</xdr:rowOff>
        </xdr:from>
        <xdr:to>
          <xdr:col>26</xdr:col>
          <xdr:colOff>480060</xdr:colOff>
          <xdr:row>35</xdr:row>
          <xdr:rowOff>0</xdr:rowOff>
        </xdr:to>
        <xdr:sp macro="" textlink="">
          <xdr:nvSpPr>
            <xdr:cNvPr id="10242" name="Object 2" hidden="1">
              <a:extLst>
                <a:ext uri="{63B3BB69-23CF-44E3-9099-C40C66FF867C}">
                  <a14:compatExt spid="_x0000_s10242"/>
                </a:ext>
                <a:ext uri="{FF2B5EF4-FFF2-40B4-BE49-F238E27FC236}">
                  <a16:creationId xmlns:a16="http://schemas.microsoft.com/office/drawing/2014/main" id="{00000000-0008-0000-0600-000002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9</xdr:col>
      <xdr:colOff>289560</xdr:colOff>
      <xdr:row>1</xdr:row>
      <xdr:rowOff>0</xdr:rowOff>
    </xdr:from>
    <xdr:ext cx="76200" cy="198120"/>
    <xdr:sp macro="" textlink="">
      <xdr:nvSpPr>
        <xdr:cNvPr id="4"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8290560" y="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Q135"/>
  <sheetViews>
    <sheetView view="pageBreakPreview" zoomScale="110" zoomScaleNormal="100" zoomScaleSheetLayoutView="110" workbookViewId="0">
      <selection activeCell="F5" sqref="F5:J5"/>
    </sheetView>
  </sheetViews>
  <sheetFormatPr defaultColWidth="9.109375" defaultRowHeight="14.4"/>
  <cols>
    <col min="1" max="1" width="38.21875" style="1" customWidth="1"/>
    <col min="2" max="2" width="11.109375" style="1" customWidth="1"/>
    <col min="3" max="3" width="4.5546875" style="1" customWidth="1"/>
    <col min="4" max="4" width="15.88671875" style="1" customWidth="1"/>
    <col min="5" max="5" width="16.5546875" style="1" customWidth="1"/>
    <col min="6" max="6" width="7.77734375" style="1" customWidth="1"/>
    <col min="7" max="7" width="6.109375" style="1" customWidth="1"/>
    <col min="8" max="9" width="6.33203125" style="1" customWidth="1"/>
    <col min="10" max="10" width="6.6640625" style="1" customWidth="1"/>
    <col min="11" max="11" width="4.88671875" style="1" customWidth="1"/>
    <col min="12" max="12" width="7.33203125" style="1" customWidth="1"/>
    <col min="13" max="13" width="7.88671875" style="1" customWidth="1"/>
    <col min="14" max="14" width="7.6640625" style="1" hidden="1" customWidth="1"/>
    <col min="15" max="15" width="10" style="1" customWidth="1"/>
    <col min="16" max="16384" width="9.109375" style="1"/>
  </cols>
  <sheetData>
    <row r="1" spans="1:17" s="271" customFormat="1" ht="18" customHeight="1">
      <c r="K1" s="213" t="s">
        <v>88</v>
      </c>
      <c r="M1" s="213"/>
      <c r="N1" s="213"/>
    </row>
    <row r="2" spans="1:17" s="271" customFormat="1" ht="51.75" customHeight="1">
      <c r="B2" s="64"/>
      <c r="C2" s="64"/>
      <c r="E2" s="273"/>
      <c r="F2" s="64"/>
      <c r="G2" s="64"/>
      <c r="H2" s="64"/>
      <c r="I2" s="64"/>
      <c r="J2" s="64"/>
      <c r="K2" s="446" t="s">
        <v>293</v>
      </c>
      <c r="L2" s="446"/>
      <c r="M2" s="446"/>
      <c r="N2" s="446"/>
      <c r="O2" s="446"/>
      <c r="Q2" s="217"/>
    </row>
    <row r="3" spans="1:17" s="271" customFormat="1" ht="15.75" customHeight="1">
      <c r="B3" s="64"/>
      <c r="C3" s="64"/>
      <c r="E3" s="273"/>
      <c r="F3" s="64"/>
      <c r="G3" s="64"/>
      <c r="H3" s="64"/>
      <c r="I3" s="64"/>
      <c r="J3" s="64"/>
      <c r="K3" s="64"/>
      <c r="L3" s="272"/>
      <c r="M3" s="277"/>
      <c r="N3" s="272"/>
    </row>
    <row r="4" spans="1:17" s="278" customFormat="1" ht="29.25" customHeight="1" thickBot="1">
      <c r="A4" s="445" t="s">
        <v>294</v>
      </c>
      <c r="B4" s="445"/>
      <c r="C4" s="445"/>
      <c r="D4" s="445"/>
      <c r="E4" s="445"/>
      <c r="F4" s="445"/>
      <c r="G4" s="445"/>
      <c r="H4" s="445"/>
      <c r="I4" s="445"/>
      <c r="J4" s="445"/>
      <c r="K4" s="445"/>
      <c r="L4" s="445"/>
      <c r="M4" s="445"/>
      <c r="N4" s="445"/>
    </row>
    <row r="5" spans="1:17" ht="23.4" customHeight="1" thickBot="1">
      <c r="A5" s="447" t="s">
        <v>0</v>
      </c>
      <c r="B5" s="449" t="s">
        <v>1</v>
      </c>
      <c r="C5" s="447" t="s">
        <v>2</v>
      </c>
      <c r="D5" s="412" t="s">
        <v>484</v>
      </c>
      <c r="E5" s="413" t="s">
        <v>3</v>
      </c>
      <c r="F5" s="460" t="s">
        <v>92</v>
      </c>
      <c r="G5" s="467"/>
      <c r="H5" s="467"/>
      <c r="I5" s="467"/>
      <c r="J5" s="461"/>
      <c r="K5" s="451" t="s">
        <v>4</v>
      </c>
      <c r="L5" s="434" t="s">
        <v>5</v>
      </c>
      <c r="M5" s="436" t="s">
        <v>6</v>
      </c>
      <c r="N5" s="436" t="s">
        <v>7</v>
      </c>
      <c r="O5" s="438" t="s">
        <v>8</v>
      </c>
    </row>
    <row r="6" spans="1:17" ht="29.25" customHeight="1" thickBot="1">
      <c r="A6" s="448"/>
      <c r="B6" s="450"/>
      <c r="C6" s="448"/>
      <c r="D6" s="460" t="s">
        <v>93</v>
      </c>
      <c r="E6" s="461"/>
      <c r="F6" s="68" t="s">
        <v>10</v>
      </c>
      <c r="G6" s="68" t="s">
        <v>11</v>
      </c>
      <c r="H6" s="414" t="s">
        <v>94</v>
      </c>
      <c r="I6" s="68" t="s">
        <v>12</v>
      </c>
      <c r="J6" s="68" t="s">
        <v>13</v>
      </c>
      <c r="K6" s="452"/>
      <c r="L6" s="435"/>
      <c r="M6" s="437"/>
      <c r="N6" s="437"/>
      <c r="O6" s="439"/>
    </row>
    <row r="7" spans="1:17" ht="8.25" customHeight="1">
      <c r="A7" s="2"/>
      <c r="B7" s="2"/>
      <c r="C7" s="3"/>
      <c r="D7" s="4"/>
      <c r="E7" s="3"/>
      <c r="F7" s="5"/>
      <c r="G7" s="5"/>
      <c r="H7" s="5"/>
      <c r="I7" s="5"/>
      <c r="J7" s="5"/>
      <c r="K7" s="5"/>
      <c r="L7" s="5"/>
      <c r="M7" s="5"/>
      <c r="N7" s="6"/>
      <c r="O7" s="5"/>
    </row>
    <row r="8" spans="1:17" ht="70.2" customHeight="1">
      <c r="A8" s="440" t="s">
        <v>338</v>
      </c>
      <c r="B8" s="441"/>
      <c r="C8" s="441"/>
      <c r="D8" s="441"/>
      <c r="E8" s="441"/>
      <c r="F8" s="441"/>
      <c r="G8" s="441"/>
      <c r="H8" s="441"/>
      <c r="I8" s="441"/>
      <c r="J8" s="441"/>
      <c r="K8" s="441"/>
      <c r="L8" s="441"/>
      <c r="M8" s="441"/>
      <c r="N8" s="441"/>
      <c r="O8" s="441"/>
    </row>
    <row r="9" spans="1:17" ht="1.8" customHeight="1">
      <c r="A9" s="7"/>
      <c r="B9" s="7"/>
      <c r="C9" s="7"/>
      <c r="D9" s="7"/>
      <c r="E9" s="7"/>
      <c r="F9" s="8"/>
      <c r="G9" s="8"/>
      <c r="H9" s="8"/>
      <c r="I9" s="8"/>
      <c r="J9" s="8"/>
      <c r="K9" s="8"/>
      <c r="L9" s="8"/>
      <c r="M9" s="8"/>
      <c r="N9" s="8"/>
      <c r="O9" s="8"/>
    </row>
    <row r="10" spans="1:17" ht="21.6" customHeight="1">
      <c r="A10" s="418" t="s">
        <v>336</v>
      </c>
      <c r="B10" s="419"/>
      <c r="C10" s="419"/>
      <c r="D10" s="419"/>
      <c r="E10" s="419"/>
      <c r="F10" s="419"/>
      <c r="G10" s="419"/>
      <c r="H10" s="419"/>
      <c r="I10" s="419"/>
      <c r="J10" s="419"/>
      <c r="K10" s="419"/>
      <c r="L10" s="419"/>
      <c r="M10" s="419"/>
      <c r="N10" s="419"/>
      <c r="O10" s="419"/>
    </row>
    <row r="11" spans="1:17" ht="20.399999999999999" customHeight="1">
      <c r="A11" s="420" t="s">
        <v>337</v>
      </c>
      <c r="B11" s="421"/>
      <c r="C11" s="421"/>
      <c r="D11" s="421"/>
      <c r="E11" s="421"/>
      <c r="F11" s="421"/>
      <c r="G11" s="421"/>
      <c r="H11" s="421"/>
      <c r="I11" s="421"/>
      <c r="J11" s="421"/>
      <c r="K11" s="421"/>
      <c r="L11" s="421"/>
      <c r="M11" s="421"/>
      <c r="N11" s="421"/>
      <c r="O11" s="421"/>
    </row>
    <row r="12" spans="1:17" ht="15.6" customHeight="1">
      <c r="A12" s="11"/>
      <c r="B12" s="12"/>
      <c r="C12" s="13"/>
      <c r="D12" s="14" t="s">
        <v>33</v>
      </c>
      <c r="E12" s="13"/>
      <c r="F12" s="13"/>
      <c r="G12" s="13"/>
      <c r="H12" s="13"/>
      <c r="I12" s="13"/>
      <c r="J12" s="13"/>
      <c r="K12" s="13"/>
      <c r="L12" s="13"/>
      <c r="M12" s="15"/>
      <c r="N12" s="16"/>
      <c r="O12" s="17"/>
    </row>
    <row r="13" spans="1:17" ht="35.4" customHeight="1">
      <c r="A13" s="239" t="s">
        <v>295</v>
      </c>
      <c r="B13" s="41" t="s">
        <v>237</v>
      </c>
      <c r="C13" s="41">
        <v>5</v>
      </c>
      <c r="D13" s="54" t="s">
        <v>59</v>
      </c>
      <c r="E13" s="41" t="s">
        <v>296</v>
      </c>
      <c r="F13" s="41">
        <v>70</v>
      </c>
      <c r="G13" s="41">
        <v>19</v>
      </c>
      <c r="H13" s="41">
        <v>16</v>
      </c>
      <c r="I13" s="41"/>
      <c r="J13" s="41">
        <f>SUM(F13:I13)</f>
        <v>105</v>
      </c>
      <c r="K13" s="41" t="s">
        <v>15</v>
      </c>
      <c r="L13" s="41">
        <v>3401280</v>
      </c>
      <c r="M13" s="42">
        <v>525</v>
      </c>
      <c r="N13" s="43"/>
      <c r="O13" s="243"/>
    </row>
    <row r="14" spans="1:17" ht="40.200000000000003" customHeight="1">
      <c r="A14" s="239" t="s">
        <v>297</v>
      </c>
      <c r="B14" s="41" t="s">
        <v>254</v>
      </c>
      <c r="C14" s="41">
        <v>4</v>
      </c>
      <c r="D14" s="41" t="s">
        <v>48</v>
      </c>
      <c r="E14" s="41" t="s">
        <v>296</v>
      </c>
      <c r="F14" s="41">
        <v>100</v>
      </c>
      <c r="G14" s="41">
        <v>5</v>
      </c>
      <c r="H14" s="41">
        <v>8</v>
      </c>
      <c r="I14" s="41"/>
      <c r="J14" s="41">
        <f>SUM(F14:I14)</f>
        <v>113</v>
      </c>
      <c r="K14" s="41" t="s">
        <v>15</v>
      </c>
      <c r="L14" s="41">
        <v>3401280</v>
      </c>
      <c r="M14" s="42">
        <v>452</v>
      </c>
      <c r="N14" s="43"/>
      <c r="O14" s="243"/>
    </row>
    <row r="15" spans="1:17" ht="19.95" customHeight="1">
      <c r="A15" s="280" t="s">
        <v>34</v>
      </c>
      <c r="B15" s="41"/>
      <c r="C15" s="41"/>
      <c r="D15" s="41"/>
      <c r="E15" s="41"/>
      <c r="F15" s="41"/>
      <c r="G15" s="41"/>
      <c r="H15" s="41"/>
      <c r="I15" s="41"/>
      <c r="J15" s="41"/>
      <c r="K15" s="41"/>
      <c r="L15" s="41"/>
      <c r="M15" s="42"/>
      <c r="N15" s="43"/>
      <c r="O15" s="243"/>
    </row>
    <row r="16" spans="1:17" ht="19.2" customHeight="1">
      <c r="A16" s="239"/>
      <c r="B16" s="41"/>
      <c r="C16" s="41"/>
      <c r="D16" s="281" t="s">
        <v>166</v>
      </c>
      <c r="E16" s="41"/>
      <c r="F16" s="41"/>
      <c r="G16" s="41"/>
      <c r="H16" s="41"/>
      <c r="I16" s="41"/>
      <c r="J16" s="41"/>
      <c r="K16" s="41"/>
      <c r="L16" s="41"/>
      <c r="M16" s="42"/>
      <c r="N16" s="43"/>
      <c r="O16" s="243"/>
    </row>
    <row r="17" spans="1:15" ht="43.8" customHeight="1">
      <c r="A17" s="239" t="s">
        <v>297</v>
      </c>
      <c r="B17" s="41" t="s">
        <v>237</v>
      </c>
      <c r="C17" s="41">
        <v>4</v>
      </c>
      <c r="D17" s="54" t="s">
        <v>59</v>
      </c>
      <c r="E17" s="41" t="s">
        <v>296</v>
      </c>
      <c r="F17" s="41">
        <v>60</v>
      </c>
      <c r="G17" s="41">
        <v>6</v>
      </c>
      <c r="H17" s="41">
        <v>9</v>
      </c>
      <c r="I17" s="41"/>
      <c r="J17" s="41">
        <f>SUM(F17:I17)</f>
        <v>75</v>
      </c>
      <c r="K17" s="41" t="s">
        <v>15</v>
      </c>
      <c r="L17" s="41">
        <v>3401280</v>
      </c>
      <c r="M17" s="42">
        <v>300</v>
      </c>
      <c r="N17" s="43"/>
      <c r="O17" s="243"/>
    </row>
    <row r="18" spans="1:15" ht="16.5" customHeight="1">
      <c r="A18" s="246" t="s">
        <v>35</v>
      </c>
      <c r="B18" s="18"/>
      <c r="C18" s="19"/>
      <c r="D18" s="19"/>
      <c r="E18" s="19"/>
      <c r="F18" s="19"/>
      <c r="G18" s="19"/>
      <c r="H18" s="19"/>
      <c r="I18" s="19"/>
      <c r="J18" s="19"/>
      <c r="K18" s="19"/>
      <c r="L18" s="19"/>
      <c r="M18" s="20" t="s">
        <v>32</v>
      </c>
      <c r="N18" s="19"/>
      <c r="O18" s="247"/>
    </row>
    <row r="19" spans="1:15" ht="18.600000000000001" customHeight="1">
      <c r="A19" s="174"/>
      <c r="B19" s="175"/>
      <c r="C19" s="175"/>
      <c r="D19" s="176" t="s">
        <v>51</v>
      </c>
      <c r="E19" s="175"/>
      <c r="F19" s="175"/>
      <c r="G19" s="175"/>
      <c r="H19" s="175"/>
      <c r="I19" s="175"/>
      <c r="J19" s="175"/>
      <c r="K19" s="175"/>
      <c r="L19" s="175"/>
      <c r="M19" s="177"/>
      <c r="N19" s="178"/>
      <c r="O19" s="179"/>
    </row>
    <row r="20" spans="1:15" ht="44.4" customHeight="1">
      <c r="A20" s="248" t="s">
        <v>298</v>
      </c>
      <c r="B20" s="44" t="s">
        <v>58</v>
      </c>
      <c r="C20" s="45">
        <v>4</v>
      </c>
      <c r="D20" s="41" t="s">
        <v>266</v>
      </c>
      <c r="E20" s="41" t="s">
        <v>296</v>
      </c>
      <c r="F20" s="45">
        <v>60</v>
      </c>
      <c r="G20" s="45">
        <v>6</v>
      </c>
      <c r="H20" s="45">
        <v>9</v>
      </c>
      <c r="I20" s="45"/>
      <c r="J20" s="45">
        <f>SUM(F20:I20)</f>
        <v>75</v>
      </c>
      <c r="K20" s="45" t="s">
        <v>15</v>
      </c>
      <c r="L20" s="41">
        <v>3401280</v>
      </c>
      <c r="M20" s="46">
        <v>300</v>
      </c>
      <c r="N20" s="47"/>
      <c r="O20" s="249"/>
    </row>
    <row r="21" spans="1:15" ht="14.4" customHeight="1">
      <c r="A21" s="250" t="s">
        <v>35</v>
      </c>
      <c r="B21" s="48"/>
      <c r="C21" s="49"/>
      <c r="D21" s="49"/>
      <c r="E21" s="49"/>
      <c r="F21" s="49"/>
      <c r="G21" s="49"/>
      <c r="H21" s="49"/>
      <c r="I21" s="49"/>
      <c r="J21" s="49"/>
      <c r="K21" s="49"/>
      <c r="L21" s="49"/>
      <c r="M21" s="50" t="s">
        <v>32</v>
      </c>
      <c r="N21" s="49"/>
      <c r="O21" s="51"/>
    </row>
    <row r="22" spans="1:15" ht="18.75" customHeight="1">
      <c r="A22" s="282"/>
      <c r="B22" s="180"/>
      <c r="C22" s="21"/>
      <c r="D22" s="181" t="s">
        <v>36</v>
      </c>
      <c r="E22" s="21"/>
      <c r="F22" s="21"/>
      <c r="G22" s="21"/>
      <c r="H22" s="21"/>
      <c r="I22" s="21"/>
      <c r="J22" s="21"/>
      <c r="K22" s="21"/>
      <c r="L22" s="21"/>
      <c r="M22" s="22"/>
      <c r="N22" s="182"/>
      <c r="O22" s="283"/>
    </row>
    <row r="23" spans="1:15" ht="40.799999999999997" customHeight="1">
      <c r="A23" s="239" t="s">
        <v>299</v>
      </c>
      <c r="B23" s="41" t="s">
        <v>300</v>
      </c>
      <c r="C23" s="41">
        <v>4</v>
      </c>
      <c r="D23" s="41" t="s">
        <v>22</v>
      </c>
      <c r="E23" s="41" t="s">
        <v>296</v>
      </c>
      <c r="F23" s="41">
        <v>270</v>
      </c>
      <c r="G23" s="41">
        <v>15</v>
      </c>
      <c r="H23" s="41">
        <v>14</v>
      </c>
      <c r="I23" s="41">
        <v>1</v>
      </c>
      <c r="J23" s="41">
        <f>SUM(F23:I23)</f>
        <v>300</v>
      </c>
      <c r="K23" s="41" t="s">
        <v>15</v>
      </c>
      <c r="L23" s="41">
        <v>3401280</v>
      </c>
      <c r="M23" s="42">
        <v>1200</v>
      </c>
      <c r="N23" s="43"/>
      <c r="O23" s="243"/>
    </row>
    <row r="24" spans="1:15" ht="14.4" customHeight="1">
      <c r="A24" s="250" t="s">
        <v>35</v>
      </c>
      <c r="B24" s="48"/>
      <c r="C24" s="49"/>
      <c r="D24" s="49"/>
      <c r="E24" s="49"/>
      <c r="F24" s="49"/>
      <c r="G24" s="49"/>
      <c r="H24" s="49"/>
      <c r="I24" s="49"/>
      <c r="J24" s="49"/>
      <c r="K24" s="49"/>
      <c r="L24" s="49"/>
      <c r="M24" s="50" t="s">
        <v>32</v>
      </c>
      <c r="N24" s="49"/>
      <c r="O24" s="51"/>
    </row>
    <row r="25" spans="1:15" ht="19.95" customHeight="1">
      <c r="A25" s="282"/>
      <c r="B25" s="180"/>
      <c r="C25" s="21"/>
      <c r="D25" s="181" t="s">
        <v>37</v>
      </c>
      <c r="E25" s="21"/>
      <c r="F25" s="21"/>
      <c r="G25" s="21"/>
      <c r="H25" s="21"/>
      <c r="I25" s="21"/>
      <c r="J25" s="21"/>
      <c r="K25" s="21"/>
      <c r="L25" s="21"/>
      <c r="M25" s="22"/>
      <c r="N25" s="182"/>
      <c r="O25" s="283"/>
    </row>
    <row r="26" spans="1:15" ht="43.2" customHeight="1">
      <c r="A26" s="239" t="s">
        <v>301</v>
      </c>
      <c r="B26" s="41" t="s">
        <v>254</v>
      </c>
      <c r="C26" s="41">
        <v>4</v>
      </c>
      <c r="D26" s="41" t="s">
        <v>22</v>
      </c>
      <c r="E26" s="41" t="s">
        <v>296</v>
      </c>
      <c r="F26" s="41">
        <v>60</v>
      </c>
      <c r="G26" s="41">
        <v>5</v>
      </c>
      <c r="H26" s="41">
        <v>10</v>
      </c>
      <c r="I26" s="41"/>
      <c r="J26" s="41">
        <f>SUM(F26:I26)</f>
        <v>75</v>
      </c>
      <c r="K26" s="41" t="s">
        <v>15</v>
      </c>
      <c r="L26" s="41">
        <v>3401280</v>
      </c>
      <c r="M26" s="42">
        <v>300</v>
      </c>
      <c r="N26" s="43"/>
      <c r="O26" s="243"/>
    </row>
    <row r="27" spans="1:15" ht="14.4" customHeight="1">
      <c r="A27" s="250" t="s">
        <v>35</v>
      </c>
      <c r="B27" s="48"/>
      <c r="C27" s="49"/>
      <c r="D27" s="49"/>
      <c r="E27" s="49"/>
      <c r="F27" s="49"/>
      <c r="G27" s="49"/>
      <c r="H27" s="49"/>
      <c r="I27" s="49"/>
      <c r="J27" s="49"/>
      <c r="K27" s="49"/>
      <c r="L27" s="49"/>
      <c r="M27" s="50" t="s">
        <v>32</v>
      </c>
      <c r="N27" s="49"/>
      <c r="O27" s="51"/>
    </row>
    <row r="28" spans="1:15" ht="17.399999999999999" customHeight="1">
      <c r="A28" s="284"/>
      <c r="B28" s="180"/>
      <c r="C28" s="21"/>
      <c r="D28" s="181" t="s">
        <v>38</v>
      </c>
      <c r="E28" s="21"/>
      <c r="F28" s="21"/>
      <c r="G28" s="21"/>
      <c r="H28" s="21"/>
      <c r="I28" s="21"/>
      <c r="J28" s="21"/>
      <c r="K28" s="21"/>
      <c r="L28" s="21"/>
      <c r="M28" s="22"/>
      <c r="N28" s="182"/>
      <c r="O28" s="283"/>
    </row>
    <row r="29" spans="1:15" ht="53.25" customHeight="1">
      <c r="A29" s="239" t="s">
        <v>302</v>
      </c>
      <c r="B29" s="41" t="s">
        <v>66</v>
      </c>
      <c r="C29" s="41">
        <v>4</v>
      </c>
      <c r="D29" s="41" t="s">
        <v>48</v>
      </c>
      <c r="E29" s="41" t="s">
        <v>296</v>
      </c>
      <c r="F29" s="41">
        <v>260</v>
      </c>
      <c r="G29" s="41">
        <v>20</v>
      </c>
      <c r="H29" s="41">
        <v>20</v>
      </c>
      <c r="I29" s="41"/>
      <c r="J29" s="41">
        <f>SUM(F29:I29)</f>
        <v>300</v>
      </c>
      <c r="K29" s="41" t="s">
        <v>15</v>
      </c>
      <c r="L29" s="41">
        <v>3401280</v>
      </c>
      <c r="M29" s="42">
        <v>1200</v>
      </c>
      <c r="N29" s="43"/>
      <c r="O29" s="243"/>
    </row>
    <row r="30" spans="1:15" ht="14.4" customHeight="1">
      <c r="A30" s="250" t="s">
        <v>35</v>
      </c>
      <c r="B30" s="48"/>
      <c r="C30" s="49"/>
      <c r="D30" s="49"/>
      <c r="E30" s="49"/>
      <c r="F30" s="49"/>
      <c r="G30" s="49"/>
      <c r="H30" s="49"/>
      <c r="I30" s="49"/>
      <c r="J30" s="49"/>
      <c r="K30" s="49"/>
      <c r="L30" s="49"/>
      <c r="M30" s="50" t="s">
        <v>32</v>
      </c>
      <c r="N30" s="49"/>
      <c r="O30" s="51"/>
    </row>
    <row r="31" spans="1:15" ht="17.25" customHeight="1">
      <c r="A31" s="183"/>
      <c r="B31" s="184"/>
      <c r="C31" s="185"/>
      <c r="D31" s="186" t="s">
        <v>63</v>
      </c>
      <c r="E31" s="185"/>
      <c r="F31" s="185"/>
      <c r="G31" s="185"/>
      <c r="H31" s="185"/>
      <c r="I31" s="185"/>
      <c r="J31" s="185"/>
      <c r="K31" s="185"/>
      <c r="L31" s="185"/>
      <c r="M31" s="187"/>
      <c r="N31" s="188"/>
      <c r="O31" s="179"/>
    </row>
    <row r="32" spans="1:15" ht="53.4" customHeight="1">
      <c r="A32" s="239" t="s">
        <v>303</v>
      </c>
      <c r="B32" s="41" t="s">
        <v>67</v>
      </c>
      <c r="C32" s="41">
        <v>2</v>
      </c>
      <c r="D32" s="41" t="s">
        <v>22</v>
      </c>
      <c r="E32" s="41" t="s">
        <v>296</v>
      </c>
      <c r="F32" s="41">
        <v>120</v>
      </c>
      <c r="G32" s="41">
        <v>15</v>
      </c>
      <c r="H32" s="41">
        <v>15</v>
      </c>
      <c r="I32" s="41"/>
      <c r="J32" s="41">
        <f>SUM(F32:I32)</f>
        <v>150</v>
      </c>
      <c r="K32" s="41" t="s">
        <v>15</v>
      </c>
      <c r="L32" s="41">
        <v>3401280</v>
      </c>
      <c r="M32" s="42">
        <f>C32*J32</f>
        <v>300</v>
      </c>
      <c r="N32" s="43"/>
      <c r="O32" s="243"/>
    </row>
    <row r="33" spans="1:15" ht="14.4" customHeight="1">
      <c r="A33" s="250" t="s">
        <v>35</v>
      </c>
      <c r="B33" s="48"/>
      <c r="C33" s="49"/>
      <c r="D33" s="49"/>
      <c r="E33" s="49"/>
      <c r="F33" s="49"/>
      <c r="G33" s="49"/>
      <c r="H33" s="49"/>
      <c r="I33" s="49"/>
      <c r="J33" s="49"/>
      <c r="K33" s="49"/>
      <c r="L33" s="49"/>
      <c r="M33" s="50" t="s">
        <v>32</v>
      </c>
      <c r="N33" s="49"/>
      <c r="O33" s="51"/>
    </row>
    <row r="34" spans="1:15" ht="15.75" customHeight="1">
      <c r="A34" s="285"/>
      <c r="B34" s="23"/>
      <c r="C34" s="23"/>
      <c r="D34" s="14" t="s">
        <v>39</v>
      </c>
      <c r="E34" s="23"/>
      <c r="F34" s="23"/>
      <c r="G34" s="23"/>
      <c r="H34" s="23"/>
      <c r="I34" s="23"/>
      <c r="J34" s="23"/>
      <c r="K34" s="23"/>
      <c r="L34" s="23"/>
      <c r="M34" s="23"/>
      <c r="N34" s="23"/>
      <c r="O34" s="251"/>
    </row>
    <row r="35" spans="1:15" ht="54" customHeight="1">
      <c r="A35" s="239" t="s">
        <v>297</v>
      </c>
      <c r="B35" s="41" t="s">
        <v>254</v>
      </c>
      <c r="C35" s="41">
        <v>4</v>
      </c>
      <c r="D35" s="41" t="s">
        <v>59</v>
      </c>
      <c r="E35" s="41" t="s">
        <v>296</v>
      </c>
      <c r="F35" s="41">
        <v>70</v>
      </c>
      <c r="G35" s="41">
        <v>10</v>
      </c>
      <c r="H35" s="41">
        <v>10</v>
      </c>
      <c r="I35" s="41"/>
      <c r="J35" s="41">
        <f>SUM(F35:I35)</f>
        <v>90</v>
      </c>
      <c r="K35" s="41" t="s">
        <v>15</v>
      </c>
      <c r="L35" s="41">
        <v>3401280</v>
      </c>
      <c r="M35" s="42">
        <v>360</v>
      </c>
      <c r="N35" s="43"/>
      <c r="O35" s="243"/>
    </row>
    <row r="36" spans="1:15" ht="14.4" customHeight="1">
      <c r="A36" s="250" t="s">
        <v>35</v>
      </c>
      <c r="B36" s="48"/>
      <c r="C36" s="49"/>
      <c r="D36" s="49"/>
      <c r="E36" s="49"/>
      <c r="F36" s="49"/>
      <c r="G36" s="49"/>
      <c r="H36" s="49"/>
      <c r="I36" s="49"/>
      <c r="J36" s="49"/>
      <c r="K36" s="49"/>
      <c r="L36" s="49"/>
      <c r="M36" s="50"/>
      <c r="N36" s="49"/>
      <c r="O36" s="51"/>
    </row>
    <row r="37" spans="1:15" ht="15" customHeight="1">
      <c r="A37" s="239"/>
      <c r="B37" s="41"/>
      <c r="C37" s="41"/>
      <c r="D37" s="424" t="s">
        <v>390</v>
      </c>
      <c r="E37" s="424"/>
      <c r="F37" s="41"/>
      <c r="G37" s="41"/>
      <c r="H37" s="41"/>
      <c r="I37" s="41"/>
      <c r="J37" s="41"/>
      <c r="K37" s="41"/>
      <c r="L37" s="41"/>
      <c r="M37" s="42"/>
      <c r="N37" s="43"/>
      <c r="O37" s="243"/>
    </row>
    <row r="38" spans="1:15" ht="41.4" customHeight="1">
      <c r="A38" s="239" t="s">
        <v>297</v>
      </c>
      <c r="B38" s="41" t="s">
        <v>237</v>
      </c>
      <c r="C38" s="41">
        <v>4</v>
      </c>
      <c r="D38" s="41" t="s">
        <v>59</v>
      </c>
      <c r="E38" s="41" t="s">
        <v>296</v>
      </c>
      <c r="F38" s="41">
        <v>100</v>
      </c>
      <c r="G38" s="41">
        <v>10</v>
      </c>
      <c r="H38" s="41">
        <v>9</v>
      </c>
      <c r="I38" s="41">
        <v>1</v>
      </c>
      <c r="J38" s="41">
        <f>SUM(F38:I38)</f>
        <v>120</v>
      </c>
      <c r="K38" s="41" t="s">
        <v>15</v>
      </c>
      <c r="L38" s="41">
        <v>3401280</v>
      </c>
      <c r="M38" s="42">
        <v>480</v>
      </c>
      <c r="N38" s="43"/>
      <c r="O38" s="243"/>
    </row>
    <row r="39" spans="1:15" ht="14.4" customHeight="1">
      <c r="A39" s="250" t="s">
        <v>35</v>
      </c>
      <c r="B39" s="48"/>
      <c r="C39" s="49"/>
      <c r="D39" s="49"/>
      <c r="E39" s="49"/>
      <c r="F39" s="49"/>
      <c r="G39" s="49"/>
      <c r="H39" s="49"/>
      <c r="I39" s="49"/>
      <c r="J39" s="49"/>
      <c r="K39" s="49"/>
      <c r="L39" s="49"/>
      <c r="M39" s="50"/>
      <c r="N39" s="49"/>
      <c r="O39" s="51"/>
    </row>
    <row r="40" spans="1:15" ht="22.2" customHeight="1">
      <c r="A40" s="250" t="s">
        <v>304</v>
      </c>
      <c r="B40" s="48"/>
      <c r="C40" s="49"/>
      <c r="D40" s="49"/>
      <c r="E40" s="49"/>
      <c r="F40" s="49"/>
      <c r="G40" s="49"/>
      <c r="H40" s="49"/>
      <c r="I40" s="49"/>
      <c r="J40" s="49"/>
      <c r="K40" s="49"/>
      <c r="L40" s="49"/>
      <c r="M40" s="50" t="s">
        <v>32</v>
      </c>
      <c r="N40" s="49"/>
      <c r="O40" s="51"/>
    </row>
    <row r="41" spans="1:15" ht="23.4" customHeight="1">
      <c r="A41" s="442" t="s">
        <v>305</v>
      </c>
      <c r="B41" s="443"/>
      <c r="C41" s="443"/>
      <c r="D41" s="443"/>
      <c r="E41" s="443"/>
      <c r="F41" s="443"/>
      <c r="G41" s="443"/>
      <c r="H41" s="443"/>
      <c r="I41" s="443"/>
      <c r="J41" s="443"/>
      <c r="K41" s="443"/>
      <c r="L41" s="443"/>
      <c r="M41" s="443"/>
      <c r="N41" s="443"/>
      <c r="O41" s="444"/>
    </row>
    <row r="42" spans="1:15" ht="19.2" customHeight="1">
      <c r="A42" s="286"/>
      <c r="B42" s="24"/>
      <c r="C42" s="24"/>
      <c r="D42" s="181" t="s">
        <v>306</v>
      </c>
      <c r="E42" s="24"/>
      <c r="F42" s="24"/>
      <c r="G42" s="24"/>
      <c r="H42" s="24"/>
      <c r="I42" s="24"/>
      <c r="J42" s="24"/>
      <c r="K42" s="24"/>
      <c r="L42" s="24"/>
      <c r="M42" s="24"/>
      <c r="N42" s="24"/>
      <c r="O42" s="25"/>
    </row>
    <row r="43" spans="1:15" ht="39.6" customHeight="1">
      <c r="A43" s="239" t="s">
        <v>307</v>
      </c>
      <c r="B43" s="41" t="s">
        <v>255</v>
      </c>
      <c r="C43" s="41">
        <v>4</v>
      </c>
      <c r="D43" s="41" t="s">
        <v>59</v>
      </c>
      <c r="E43" s="41" t="s">
        <v>296</v>
      </c>
      <c r="F43" s="41">
        <v>60</v>
      </c>
      <c r="G43" s="41">
        <v>8</v>
      </c>
      <c r="H43" s="41">
        <v>7</v>
      </c>
      <c r="I43" s="41"/>
      <c r="J43" s="41">
        <f>SUM(F43:I43)</f>
        <v>75</v>
      </c>
      <c r="K43" s="41" t="s">
        <v>15</v>
      </c>
      <c r="L43" s="41">
        <v>3401280</v>
      </c>
      <c r="M43" s="42">
        <f>C43*J43</f>
        <v>300</v>
      </c>
      <c r="N43" s="43"/>
      <c r="O43" s="243"/>
    </row>
    <row r="44" spans="1:15" ht="17.399999999999999" customHeight="1">
      <c r="A44" s="246" t="s">
        <v>35</v>
      </c>
      <c r="B44" s="18"/>
      <c r="C44" s="19"/>
      <c r="D44" s="19"/>
      <c r="E44" s="19"/>
      <c r="F44" s="19"/>
      <c r="G44" s="19"/>
      <c r="H44" s="19"/>
      <c r="I44" s="19"/>
      <c r="J44" s="19"/>
      <c r="K44" s="19"/>
      <c r="L44" s="19"/>
      <c r="M44" s="20" t="s">
        <v>32</v>
      </c>
      <c r="N44" s="19"/>
      <c r="O44" s="247"/>
    </row>
    <row r="45" spans="1:15" ht="18" customHeight="1">
      <c r="A45" s="422" t="s">
        <v>64</v>
      </c>
      <c r="B45" s="423"/>
      <c r="C45" s="423"/>
      <c r="D45" s="423"/>
      <c r="E45" s="60"/>
      <c r="F45" s="61"/>
      <c r="G45" s="61"/>
      <c r="H45" s="61"/>
      <c r="I45" s="61"/>
      <c r="J45" s="61"/>
      <c r="K45" s="61"/>
      <c r="L45" s="62"/>
      <c r="M45" s="59"/>
      <c r="N45" s="63"/>
      <c r="O45" s="245"/>
    </row>
    <row r="46" spans="1:15" ht="21.75" customHeight="1">
      <c r="A46" s="442" t="s">
        <v>308</v>
      </c>
      <c r="B46" s="443"/>
      <c r="C46" s="443"/>
      <c r="D46" s="443"/>
      <c r="E46" s="443"/>
      <c r="F46" s="443"/>
      <c r="G46" s="443"/>
      <c r="H46" s="443"/>
      <c r="I46" s="443"/>
      <c r="J46" s="443"/>
      <c r="K46" s="443"/>
      <c r="L46" s="443"/>
      <c r="M46" s="443"/>
      <c r="N46" s="443"/>
      <c r="O46" s="444"/>
    </row>
    <row r="47" spans="1:15" ht="21.6" customHeight="1">
      <c r="A47" s="250"/>
      <c r="B47" s="189"/>
      <c r="C47" s="189"/>
      <c r="D47" s="14" t="s">
        <v>74</v>
      </c>
      <c r="E47" s="189"/>
      <c r="F47" s="189"/>
      <c r="G47" s="189"/>
      <c r="H47" s="189"/>
      <c r="I47" s="189"/>
      <c r="J47" s="189"/>
      <c r="K47" s="189"/>
      <c r="L47" s="189"/>
      <c r="M47" s="190"/>
      <c r="N47" s="189"/>
      <c r="O47" s="287"/>
    </row>
    <row r="48" spans="1:15" ht="28.2" customHeight="1">
      <c r="A48" s="239" t="s">
        <v>309</v>
      </c>
      <c r="B48" s="41" t="s">
        <v>310</v>
      </c>
      <c r="C48" s="41">
        <v>3</v>
      </c>
      <c r="D48" s="41" t="s">
        <v>49</v>
      </c>
      <c r="E48" s="41" t="s">
        <v>296</v>
      </c>
      <c r="F48" s="41">
        <v>350</v>
      </c>
      <c r="G48" s="41">
        <v>20</v>
      </c>
      <c r="H48" s="41">
        <v>25</v>
      </c>
      <c r="I48" s="41">
        <v>1</v>
      </c>
      <c r="J48" s="41">
        <f>SUM(F48:I48)</f>
        <v>396</v>
      </c>
      <c r="K48" s="41" t="s">
        <v>15</v>
      </c>
      <c r="L48" s="41">
        <v>3401280</v>
      </c>
      <c r="M48" s="42">
        <f>C48*J48</f>
        <v>1188</v>
      </c>
      <c r="N48" s="43"/>
      <c r="O48" s="243"/>
    </row>
    <row r="49" spans="1:15" ht="18" customHeight="1">
      <c r="A49" s="422" t="s">
        <v>35</v>
      </c>
      <c r="B49" s="423"/>
      <c r="C49" s="423"/>
      <c r="D49" s="423"/>
      <c r="E49" s="60"/>
      <c r="F49" s="61"/>
      <c r="G49" s="61"/>
      <c r="H49" s="61"/>
      <c r="I49" s="61"/>
      <c r="J49" s="61"/>
      <c r="K49" s="61"/>
      <c r="L49" s="62"/>
      <c r="M49" s="59"/>
      <c r="N49" s="63"/>
      <c r="O49" s="245"/>
    </row>
    <row r="50" spans="1:15" ht="21.6" customHeight="1">
      <c r="A50" s="288"/>
      <c r="B50" s="23"/>
      <c r="C50" s="23"/>
      <c r="D50" s="14" t="s">
        <v>40</v>
      </c>
      <c r="E50" s="23"/>
      <c r="F50" s="23"/>
      <c r="G50" s="23"/>
      <c r="H50" s="23"/>
      <c r="I50" s="23"/>
      <c r="J50" s="23"/>
      <c r="K50" s="23"/>
      <c r="L50" s="23"/>
      <c r="M50" s="23"/>
      <c r="N50" s="23"/>
      <c r="O50" s="251"/>
    </row>
    <row r="51" spans="1:15" ht="32.4" customHeight="1">
      <c r="A51" s="239" t="s">
        <v>311</v>
      </c>
      <c r="B51" s="41" t="s">
        <v>237</v>
      </c>
      <c r="C51" s="41">
        <v>3</v>
      </c>
      <c r="D51" s="41" t="s">
        <v>59</v>
      </c>
      <c r="E51" s="41" t="s">
        <v>296</v>
      </c>
      <c r="F51" s="41">
        <v>250</v>
      </c>
      <c r="G51" s="41">
        <v>20</v>
      </c>
      <c r="H51" s="41">
        <v>12</v>
      </c>
      <c r="I51" s="41"/>
      <c r="J51" s="41">
        <f>F51+G51+H51+I51</f>
        <v>282</v>
      </c>
      <c r="K51" s="41" t="s">
        <v>19</v>
      </c>
      <c r="L51" s="41">
        <v>3401280</v>
      </c>
      <c r="M51" s="42">
        <v>846</v>
      </c>
      <c r="N51" s="43"/>
      <c r="O51" s="243"/>
    </row>
    <row r="52" spans="1:15" ht="32.4" customHeight="1">
      <c r="A52" s="239" t="s">
        <v>312</v>
      </c>
      <c r="B52" s="41" t="s">
        <v>60</v>
      </c>
      <c r="C52" s="41">
        <v>3</v>
      </c>
      <c r="D52" s="41" t="s">
        <v>59</v>
      </c>
      <c r="E52" s="41" t="s">
        <v>296</v>
      </c>
      <c r="F52" s="41">
        <v>250</v>
      </c>
      <c r="G52" s="41">
        <v>20</v>
      </c>
      <c r="H52" s="41">
        <v>12</v>
      </c>
      <c r="I52" s="52"/>
      <c r="J52" s="41">
        <f>F52+G52+H52+I52</f>
        <v>282</v>
      </c>
      <c r="K52" s="41" t="s">
        <v>19</v>
      </c>
      <c r="L52" s="41">
        <v>3401280</v>
      </c>
      <c r="M52" s="42">
        <v>846</v>
      </c>
      <c r="N52" s="52"/>
      <c r="O52" s="243"/>
    </row>
    <row r="53" spans="1:15" ht="15" customHeight="1">
      <c r="A53" s="422" t="s">
        <v>34</v>
      </c>
      <c r="B53" s="423"/>
      <c r="C53" s="423"/>
      <c r="D53" s="423"/>
      <c r="E53" s="60"/>
      <c r="F53" s="61"/>
      <c r="G53" s="61"/>
      <c r="H53" s="61"/>
      <c r="I53" s="61"/>
      <c r="J53" s="61"/>
      <c r="K53" s="61"/>
      <c r="L53" s="62"/>
      <c r="M53" s="59"/>
      <c r="N53" s="63"/>
      <c r="O53" s="245"/>
    </row>
    <row r="54" spans="1:15" ht="21" customHeight="1">
      <c r="A54" s="192"/>
      <c r="B54" s="180"/>
      <c r="C54" s="21"/>
      <c r="D54" s="14" t="s">
        <v>41</v>
      </c>
      <c r="E54" s="21"/>
      <c r="F54" s="21"/>
      <c r="G54" s="21"/>
      <c r="H54" s="21"/>
      <c r="I54" s="21"/>
      <c r="J54" s="21"/>
      <c r="K54" s="21"/>
      <c r="L54" s="21"/>
      <c r="M54" s="22"/>
      <c r="N54" s="182"/>
      <c r="O54" s="191"/>
    </row>
    <row r="55" spans="1:15" ht="43.8" customHeight="1">
      <c r="A55" s="239" t="s">
        <v>75</v>
      </c>
      <c r="B55" s="41" t="s">
        <v>254</v>
      </c>
      <c r="C55" s="41">
        <v>4</v>
      </c>
      <c r="D55" s="41" t="s">
        <v>242</v>
      </c>
      <c r="E55" s="41" t="s">
        <v>313</v>
      </c>
      <c r="F55" s="41">
        <v>95</v>
      </c>
      <c r="G55" s="41">
        <v>20</v>
      </c>
      <c r="H55" s="41">
        <v>20</v>
      </c>
      <c r="I55" s="41">
        <v>0</v>
      </c>
      <c r="J55" s="41">
        <f>SUM(F55:I55)</f>
        <v>135</v>
      </c>
      <c r="K55" s="41" t="s">
        <v>15</v>
      </c>
      <c r="L55" s="41">
        <v>3401280</v>
      </c>
      <c r="M55" s="42">
        <f>C55*J55</f>
        <v>540</v>
      </c>
      <c r="N55" s="43"/>
      <c r="O55" s="243"/>
    </row>
    <row r="56" spans="1:15" ht="43.8" customHeight="1">
      <c r="A56" s="239" t="s">
        <v>76</v>
      </c>
      <c r="B56" s="41" t="s">
        <v>314</v>
      </c>
      <c r="C56" s="41">
        <v>4</v>
      </c>
      <c r="D56" s="41" t="s">
        <v>242</v>
      </c>
      <c r="E56" s="41" t="s">
        <v>313</v>
      </c>
      <c r="F56" s="41">
        <v>200</v>
      </c>
      <c r="G56" s="41">
        <v>30</v>
      </c>
      <c r="H56" s="41">
        <v>25</v>
      </c>
      <c r="I56" s="41">
        <v>0</v>
      </c>
      <c r="J56" s="41">
        <f>SUM(F56:I56)</f>
        <v>255</v>
      </c>
      <c r="K56" s="41" t="s">
        <v>15</v>
      </c>
      <c r="L56" s="41">
        <v>3401280</v>
      </c>
      <c r="M56" s="42">
        <f>C56*J56</f>
        <v>1020</v>
      </c>
      <c r="N56" s="43"/>
      <c r="O56" s="243"/>
    </row>
    <row r="57" spans="1:15" ht="43.8" customHeight="1">
      <c r="A57" s="239" t="s">
        <v>288</v>
      </c>
      <c r="B57" s="41" t="s">
        <v>237</v>
      </c>
      <c r="C57" s="41">
        <v>4</v>
      </c>
      <c r="D57" s="41" t="s">
        <v>287</v>
      </c>
      <c r="E57" s="41" t="s">
        <v>313</v>
      </c>
      <c r="F57" s="41">
        <v>92</v>
      </c>
      <c r="G57" s="41">
        <v>20</v>
      </c>
      <c r="H57" s="41">
        <v>20</v>
      </c>
      <c r="I57" s="41">
        <v>0</v>
      </c>
      <c r="J57" s="41">
        <f>SUM(F57:I57)</f>
        <v>132</v>
      </c>
      <c r="K57" s="41" t="s">
        <v>15</v>
      </c>
      <c r="L57" s="41">
        <v>3401280</v>
      </c>
      <c r="M57" s="42">
        <f>C57*J57</f>
        <v>528</v>
      </c>
      <c r="N57" s="43"/>
      <c r="O57" s="243"/>
    </row>
    <row r="58" spans="1:15" ht="14.4" customHeight="1">
      <c r="A58" s="422" t="s">
        <v>198</v>
      </c>
      <c r="B58" s="423"/>
      <c r="C58" s="423"/>
      <c r="D58" s="423"/>
      <c r="E58" s="60"/>
      <c r="F58" s="61"/>
      <c r="G58" s="61"/>
      <c r="H58" s="61"/>
      <c r="I58" s="61"/>
      <c r="J58" s="61"/>
      <c r="K58" s="61"/>
      <c r="L58" s="62"/>
      <c r="M58" s="59"/>
      <c r="N58" s="63"/>
      <c r="O58" s="245"/>
    </row>
    <row r="59" spans="1:15" ht="22.2" customHeight="1">
      <c r="A59" s="192"/>
      <c r="B59" s="9"/>
      <c r="C59" s="21"/>
      <c r="D59" s="14" t="s">
        <v>42</v>
      </c>
      <c r="E59" s="21"/>
      <c r="F59" s="21"/>
      <c r="G59" s="21"/>
      <c r="H59" s="21"/>
      <c r="I59" s="21"/>
      <c r="J59" s="21"/>
      <c r="K59" s="21"/>
      <c r="L59" s="21"/>
      <c r="M59" s="22"/>
      <c r="N59" s="10"/>
      <c r="O59" s="252"/>
    </row>
    <row r="60" spans="1:15" ht="43.8" customHeight="1">
      <c r="A60" s="239" t="s">
        <v>315</v>
      </c>
      <c r="B60" s="41" t="s">
        <v>314</v>
      </c>
      <c r="C60" s="41">
        <v>4</v>
      </c>
      <c r="D60" s="45" t="s">
        <v>22</v>
      </c>
      <c r="E60" s="41" t="s">
        <v>313</v>
      </c>
      <c r="F60" s="41">
        <v>400</v>
      </c>
      <c r="G60" s="41"/>
      <c r="H60" s="41">
        <v>25</v>
      </c>
      <c r="I60" s="41"/>
      <c r="J60" s="41">
        <f>SUM(F60:I60)</f>
        <v>425</v>
      </c>
      <c r="K60" s="41" t="s">
        <v>15</v>
      </c>
      <c r="L60" s="41">
        <v>3401280</v>
      </c>
      <c r="M60" s="42">
        <f>C60*J60</f>
        <v>1700</v>
      </c>
      <c r="N60" s="43"/>
      <c r="O60" s="243"/>
    </row>
    <row r="61" spans="1:15" ht="14.4" customHeight="1">
      <c r="A61" s="422" t="s">
        <v>35</v>
      </c>
      <c r="B61" s="423"/>
      <c r="C61" s="423"/>
      <c r="D61" s="423"/>
      <c r="E61" s="60"/>
      <c r="F61" s="61"/>
      <c r="G61" s="61"/>
      <c r="H61" s="61"/>
      <c r="I61" s="61"/>
      <c r="J61" s="61"/>
      <c r="K61" s="61"/>
      <c r="L61" s="62"/>
      <c r="M61" s="59"/>
      <c r="N61" s="63"/>
      <c r="O61" s="245"/>
    </row>
    <row r="62" spans="1:15" ht="19.2" customHeight="1">
      <c r="A62" s="192"/>
      <c r="B62" s="9"/>
      <c r="C62" s="26"/>
      <c r="D62" s="193" t="s">
        <v>199</v>
      </c>
      <c r="E62" s="21"/>
      <c r="F62" s="21"/>
      <c r="G62" s="21"/>
      <c r="H62" s="21"/>
      <c r="I62" s="21"/>
      <c r="J62" s="21"/>
      <c r="K62" s="21"/>
      <c r="L62" s="21"/>
      <c r="M62" s="22"/>
      <c r="N62" s="10"/>
      <c r="O62" s="252"/>
    </row>
    <row r="63" spans="1:15" ht="40.200000000000003" customHeight="1">
      <c r="A63" s="239" t="s">
        <v>316</v>
      </c>
      <c r="B63" s="41" t="s">
        <v>60</v>
      </c>
      <c r="C63" s="41">
        <v>4</v>
      </c>
      <c r="D63" s="41" t="s">
        <v>46</v>
      </c>
      <c r="E63" s="41" t="s">
        <v>313</v>
      </c>
      <c r="F63" s="41">
        <v>300</v>
      </c>
      <c r="G63" s="41">
        <v>20</v>
      </c>
      <c r="H63" s="41">
        <v>30</v>
      </c>
      <c r="I63" s="41">
        <v>15</v>
      </c>
      <c r="J63" s="41">
        <f>SUM(F63:I63)</f>
        <v>365</v>
      </c>
      <c r="K63" s="41" t="s">
        <v>15</v>
      </c>
      <c r="L63" s="41">
        <v>3401280</v>
      </c>
      <c r="M63" s="42">
        <f>C63*J63</f>
        <v>1460</v>
      </c>
      <c r="N63" s="43"/>
      <c r="O63" s="243"/>
    </row>
    <row r="64" spans="1:15" ht="14.4" customHeight="1">
      <c r="A64" s="422" t="s">
        <v>35</v>
      </c>
      <c r="B64" s="423"/>
      <c r="C64" s="423"/>
      <c r="D64" s="423"/>
      <c r="E64" s="60"/>
      <c r="F64" s="61"/>
      <c r="G64" s="61"/>
      <c r="H64" s="61"/>
      <c r="I64" s="61"/>
      <c r="J64" s="61"/>
      <c r="K64" s="61"/>
      <c r="L64" s="62"/>
      <c r="M64" s="59"/>
      <c r="N64" s="63"/>
      <c r="O64" s="245"/>
    </row>
    <row r="65" spans="1:15" ht="19.2" customHeight="1">
      <c r="A65" s="289"/>
      <c r="B65" s="23"/>
      <c r="C65" s="23"/>
      <c r="D65" s="14" t="s">
        <v>43</v>
      </c>
      <c r="E65" s="23"/>
      <c r="F65" s="23"/>
      <c r="G65" s="23"/>
      <c r="H65" s="23"/>
      <c r="I65" s="23"/>
      <c r="J65" s="23"/>
      <c r="K65" s="23"/>
      <c r="L65" s="23"/>
      <c r="M65" s="23"/>
      <c r="N65" s="23"/>
      <c r="O65" s="251"/>
    </row>
    <row r="66" spans="1:15" ht="28.2" customHeight="1">
      <c r="A66" s="239" t="s">
        <v>65</v>
      </c>
      <c r="B66" s="41" t="s">
        <v>254</v>
      </c>
      <c r="C66" s="41">
        <v>4</v>
      </c>
      <c r="D66" s="41" t="s">
        <v>48</v>
      </c>
      <c r="E66" s="41" t="s">
        <v>296</v>
      </c>
      <c r="F66" s="41">
        <v>50</v>
      </c>
      <c r="G66" s="41">
        <v>10</v>
      </c>
      <c r="H66" s="41">
        <v>10</v>
      </c>
      <c r="I66" s="41"/>
      <c r="J66" s="41">
        <f>SUM(F66:I66)</f>
        <v>70</v>
      </c>
      <c r="K66" s="41" t="s">
        <v>19</v>
      </c>
      <c r="L66" s="41">
        <v>3401280</v>
      </c>
      <c r="M66" s="42">
        <f>C66*J66</f>
        <v>280</v>
      </c>
      <c r="N66" s="43"/>
      <c r="O66" s="243"/>
    </row>
    <row r="67" spans="1:15" ht="14.4" customHeight="1">
      <c r="A67" s="422" t="s">
        <v>35</v>
      </c>
      <c r="B67" s="423"/>
      <c r="C67" s="423"/>
      <c r="D67" s="423"/>
      <c r="E67" s="60"/>
      <c r="F67" s="61"/>
      <c r="G67" s="61"/>
      <c r="H67" s="61"/>
      <c r="I67" s="61"/>
      <c r="J67" s="61"/>
      <c r="K67" s="61"/>
      <c r="L67" s="62"/>
      <c r="M67" s="59"/>
      <c r="N67" s="63"/>
      <c r="O67" s="245"/>
    </row>
    <row r="68" spans="1:15" ht="14.4" customHeight="1">
      <c r="A68" s="422" t="s">
        <v>317</v>
      </c>
      <c r="B68" s="423"/>
      <c r="C68" s="423"/>
      <c r="D68" s="423"/>
      <c r="E68" s="60"/>
      <c r="F68" s="61"/>
      <c r="G68" s="61"/>
      <c r="H68" s="61"/>
      <c r="I68" s="61"/>
      <c r="J68" s="61"/>
      <c r="K68" s="61"/>
      <c r="L68" s="62"/>
      <c r="M68" s="59"/>
      <c r="N68" s="63"/>
      <c r="O68" s="245"/>
    </row>
    <row r="69" spans="1:15" ht="14.4" customHeight="1">
      <c r="A69" s="422" t="s">
        <v>318</v>
      </c>
      <c r="B69" s="423"/>
      <c r="C69" s="423"/>
      <c r="D69" s="423"/>
      <c r="E69" s="60"/>
      <c r="F69" s="61"/>
      <c r="G69" s="61"/>
      <c r="H69" s="61"/>
      <c r="I69" s="61"/>
      <c r="J69" s="61"/>
      <c r="K69" s="61"/>
      <c r="L69" s="62"/>
      <c r="M69" s="59"/>
      <c r="N69" s="63"/>
      <c r="O69" s="245"/>
    </row>
    <row r="70" spans="1:15" ht="25.2" customHeight="1">
      <c r="A70" s="425" t="s">
        <v>319</v>
      </c>
      <c r="B70" s="426"/>
      <c r="C70" s="426"/>
      <c r="D70" s="426"/>
      <c r="E70" s="426"/>
      <c r="F70" s="426"/>
      <c r="G70" s="426"/>
      <c r="H70" s="426"/>
      <c r="I70" s="426"/>
      <c r="J70" s="426"/>
      <c r="K70" s="426"/>
      <c r="L70" s="426"/>
      <c r="M70" s="426"/>
      <c r="N70" s="426"/>
      <c r="O70" s="427"/>
    </row>
    <row r="71" spans="1:15" ht="23.25" customHeight="1">
      <c r="A71" s="428" t="s">
        <v>23</v>
      </c>
      <c r="B71" s="429"/>
      <c r="C71" s="429"/>
      <c r="D71" s="429"/>
      <c r="E71" s="429"/>
      <c r="F71" s="429"/>
      <c r="G71" s="429"/>
      <c r="H71" s="429"/>
      <c r="I71" s="429"/>
      <c r="J71" s="429"/>
      <c r="K71" s="429"/>
      <c r="L71" s="429"/>
      <c r="M71" s="429"/>
      <c r="N71" s="429"/>
      <c r="O71" s="430"/>
    </row>
    <row r="72" spans="1:15" ht="1.95" customHeight="1">
      <c r="A72" s="2"/>
      <c r="B72" s="2"/>
      <c r="C72" s="3"/>
      <c r="D72" s="4"/>
      <c r="E72" s="3"/>
      <c r="F72" s="5"/>
      <c r="G72" s="5"/>
      <c r="H72" s="5"/>
      <c r="I72" s="5"/>
      <c r="J72" s="5"/>
      <c r="K72" s="5"/>
      <c r="L72" s="5"/>
      <c r="M72" s="5"/>
      <c r="N72" s="6"/>
      <c r="O72" s="5"/>
    </row>
    <row r="73" spans="1:15" ht="31.5" customHeight="1">
      <c r="A73" s="239" t="s">
        <v>24</v>
      </c>
      <c r="B73" s="41" t="s">
        <v>122</v>
      </c>
      <c r="C73" s="41">
        <v>3</v>
      </c>
      <c r="D73" s="54" t="s">
        <v>59</v>
      </c>
      <c r="E73" s="41" t="s">
        <v>25</v>
      </c>
      <c r="F73" s="41">
        <v>200</v>
      </c>
      <c r="G73" s="41"/>
      <c r="H73" s="41">
        <v>16</v>
      </c>
      <c r="I73" s="41">
        <v>4</v>
      </c>
      <c r="J73" s="41">
        <f t="shared" ref="J73:J100" si="0">SUM(F73:I73)</f>
        <v>220</v>
      </c>
      <c r="K73" s="41" t="s">
        <v>19</v>
      </c>
      <c r="L73" s="41">
        <v>3401280</v>
      </c>
      <c r="M73" s="42">
        <f t="shared" ref="M73:M100" si="1">C73*J73</f>
        <v>660</v>
      </c>
      <c r="N73" s="43"/>
      <c r="O73" s="243"/>
    </row>
    <row r="74" spans="1:15" ht="30.75" customHeight="1">
      <c r="A74" s="239" t="s">
        <v>26</v>
      </c>
      <c r="B74" s="53" t="s">
        <v>58</v>
      </c>
      <c r="C74" s="41">
        <v>3</v>
      </c>
      <c r="D74" s="54" t="s">
        <v>59</v>
      </c>
      <c r="E74" s="41" t="s">
        <v>25</v>
      </c>
      <c r="F74" s="41">
        <v>200</v>
      </c>
      <c r="G74" s="41"/>
      <c r="H74" s="41">
        <v>16</v>
      </c>
      <c r="I74" s="41">
        <v>4</v>
      </c>
      <c r="J74" s="41">
        <f t="shared" si="0"/>
        <v>220</v>
      </c>
      <c r="K74" s="41" t="s">
        <v>19</v>
      </c>
      <c r="L74" s="41">
        <v>3401280</v>
      </c>
      <c r="M74" s="42">
        <f t="shared" si="1"/>
        <v>660</v>
      </c>
      <c r="N74" s="43"/>
      <c r="O74" s="243"/>
    </row>
    <row r="75" spans="1:15" ht="30" customHeight="1">
      <c r="A75" s="239" t="s">
        <v>27</v>
      </c>
      <c r="B75" s="41" t="s">
        <v>122</v>
      </c>
      <c r="C75" s="41">
        <v>2</v>
      </c>
      <c r="D75" s="54" t="s">
        <v>59</v>
      </c>
      <c r="E75" s="41" t="s">
        <v>25</v>
      </c>
      <c r="F75" s="41">
        <v>140</v>
      </c>
      <c r="G75" s="41"/>
      <c r="H75" s="41">
        <v>7</v>
      </c>
      <c r="I75" s="41">
        <v>3</v>
      </c>
      <c r="J75" s="41">
        <f t="shared" si="0"/>
        <v>150</v>
      </c>
      <c r="K75" s="41" t="s">
        <v>19</v>
      </c>
      <c r="L75" s="41">
        <v>3401280</v>
      </c>
      <c r="M75" s="42">
        <f t="shared" si="1"/>
        <v>300</v>
      </c>
      <c r="N75" s="43"/>
      <c r="O75" s="243"/>
    </row>
    <row r="76" spans="1:15" ht="52.8">
      <c r="A76" s="239" t="s">
        <v>71</v>
      </c>
      <c r="B76" s="41" t="s">
        <v>122</v>
      </c>
      <c r="C76" s="41">
        <v>3</v>
      </c>
      <c r="D76" s="41" t="s">
        <v>47</v>
      </c>
      <c r="E76" s="41" t="s">
        <v>25</v>
      </c>
      <c r="F76" s="41">
        <v>180</v>
      </c>
      <c r="G76" s="41">
        <v>20</v>
      </c>
      <c r="H76" s="41">
        <v>22</v>
      </c>
      <c r="I76" s="41">
        <v>2</v>
      </c>
      <c r="J76" s="41">
        <f t="shared" si="0"/>
        <v>224</v>
      </c>
      <c r="K76" s="41" t="s">
        <v>15</v>
      </c>
      <c r="L76" s="41">
        <v>3401280</v>
      </c>
      <c r="M76" s="42">
        <f t="shared" si="1"/>
        <v>672</v>
      </c>
      <c r="N76" s="43"/>
      <c r="O76" s="243"/>
    </row>
    <row r="77" spans="1:15" ht="29.4" customHeight="1">
      <c r="A77" s="239" t="s">
        <v>320</v>
      </c>
      <c r="B77" s="41" t="s">
        <v>237</v>
      </c>
      <c r="C77" s="41">
        <v>5</v>
      </c>
      <c r="D77" s="41" t="s">
        <v>45</v>
      </c>
      <c r="E77" s="41" t="s">
        <v>14</v>
      </c>
      <c r="F77" s="41">
        <v>180</v>
      </c>
      <c r="G77" s="41">
        <v>15</v>
      </c>
      <c r="H77" s="41">
        <v>16</v>
      </c>
      <c r="I77" s="41">
        <v>2</v>
      </c>
      <c r="J77" s="41">
        <f t="shared" si="0"/>
        <v>213</v>
      </c>
      <c r="K77" s="41" t="s">
        <v>15</v>
      </c>
      <c r="L77" s="41">
        <v>3401280</v>
      </c>
      <c r="M77" s="42">
        <f t="shared" si="1"/>
        <v>1065</v>
      </c>
      <c r="N77" s="43"/>
      <c r="O77" s="243"/>
    </row>
    <row r="78" spans="1:15" ht="30.75" customHeight="1">
      <c r="A78" s="239" t="s">
        <v>82</v>
      </c>
      <c r="B78" s="41" t="s">
        <v>253</v>
      </c>
      <c r="C78" s="41">
        <v>2</v>
      </c>
      <c r="D78" s="54" t="s">
        <v>59</v>
      </c>
      <c r="E78" s="41" t="s">
        <v>25</v>
      </c>
      <c r="F78" s="41">
        <v>150</v>
      </c>
      <c r="G78" s="41"/>
      <c r="H78" s="41">
        <v>7</v>
      </c>
      <c r="I78" s="41">
        <v>3</v>
      </c>
      <c r="J78" s="41">
        <f t="shared" si="0"/>
        <v>160</v>
      </c>
      <c r="K78" s="41" t="s">
        <v>15</v>
      </c>
      <c r="L78" s="41">
        <v>3401280</v>
      </c>
      <c r="M78" s="42">
        <f t="shared" si="1"/>
        <v>320</v>
      </c>
      <c r="N78" s="43"/>
      <c r="O78" s="243"/>
    </row>
    <row r="79" spans="1:15" ht="31.5" customHeight="1">
      <c r="A79" s="239" t="s">
        <v>52</v>
      </c>
      <c r="B79" s="41" t="s">
        <v>253</v>
      </c>
      <c r="C79" s="41">
        <v>3</v>
      </c>
      <c r="D79" s="54" t="s">
        <v>69</v>
      </c>
      <c r="E79" s="41" t="s">
        <v>14</v>
      </c>
      <c r="F79" s="41">
        <v>300</v>
      </c>
      <c r="G79" s="41"/>
      <c r="H79" s="41">
        <v>26</v>
      </c>
      <c r="I79" s="41">
        <v>4</v>
      </c>
      <c r="J79" s="41">
        <f t="shared" si="0"/>
        <v>330</v>
      </c>
      <c r="K79" s="41" t="s">
        <v>15</v>
      </c>
      <c r="L79" s="41">
        <v>3401280</v>
      </c>
      <c r="M79" s="42">
        <f t="shared" si="1"/>
        <v>990</v>
      </c>
      <c r="N79" s="43"/>
      <c r="O79" s="243"/>
    </row>
    <row r="80" spans="1:15" ht="30.75" customHeight="1">
      <c r="A80" s="239" t="s">
        <v>28</v>
      </c>
      <c r="B80" s="53" t="s">
        <v>58</v>
      </c>
      <c r="C80" s="41">
        <v>3</v>
      </c>
      <c r="D80" s="54" t="s">
        <v>59</v>
      </c>
      <c r="E80" s="41" t="s">
        <v>25</v>
      </c>
      <c r="F80" s="41">
        <v>200</v>
      </c>
      <c r="G80" s="41"/>
      <c r="H80" s="41">
        <v>12</v>
      </c>
      <c r="I80" s="41">
        <v>3</v>
      </c>
      <c r="J80" s="41">
        <f t="shared" si="0"/>
        <v>215</v>
      </c>
      <c r="K80" s="41" t="s">
        <v>19</v>
      </c>
      <c r="L80" s="41">
        <v>3401280</v>
      </c>
      <c r="M80" s="42">
        <f t="shared" si="1"/>
        <v>645</v>
      </c>
      <c r="N80" s="43"/>
      <c r="O80" s="243"/>
    </row>
    <row r="81" spans="1:15" ht="29.25" customHeight="1">
      <c r="A81" s="239" t="s">
        <v>72</v>
      </c>
      <c r="B81" s="41" t="s">
        <v>68</v>
      </c>
      <c r="C81" s="41">
        <v>4</v>
      </c>
      <c r="D81" s="54" t="s">
        <v>59</v>
      </c>
      <c r="E81" s="41" t="s">
        <v>25</v>
      </c>
      <c r="F81" s="41">
        <v>300</v>
      </c>
      <c r="G81" s="41"/>
      <c r="H81" s="41">
        <v>197</v>
      </c>
      <c r="I81" s="41">
        <v>8</v>
      </c>
      <c r="J81" s="41">
        <f t="shared" si="0"/>
        <v>505</v>
      </c>
      <c r="K81" s="41" t="s">
        <v>19</v>
      </c>
      <c r="L81" s="41">
        <v>3401280</v>
      </c>
      <c r="M81" s="42">
        <f t="shared" si="1"/>
        <v>2020</v>
      </c>
      <c r="N81" s="43"/>
      <c r="O81" s="243"/>
    </row>
    <row r="82" spans="1:15" ht="32.4" customHeight="1">
      <c r="A82" s="240" t="s">
        <v>192</v>
      </c>
      <c r="B82" s="41" t="s">
        <v>237</v>
      </c>
      <c r="C82" s="56">
        <v>5</v>
      </c>
      <c r="D82" s="54" t="s">
        <v>59</v>
      </c>
      <c r="E82" s="56" t="s">
        <v>14</v>
      </c>
      <c r="F82" s="56">
        <v>350</v>
      </c>
      <c r="G82" s="56">
        <v>15</v>
      </c>
      <c r="H82" s="56">
        <v>11</v>
      </c>
      <c r="I82" s="56">
        <v>1</v>
      </c>
      <c r="J82" s="56">
        <f t="shared" si="0"/>
        <v>377</v>
      </c>
      <c r="K82" s="56" t="s">
        <v>15</v>
      </c>
      <c r="L82" s="41">
        <v>3401280</v>
      </c>
      <c r="M82" s="57">
        <f t="shared" si="1"/>
        <v>1885</v>
      </c>
      <c r="N82" s="58"/>
      <c r="O82" s="244"/>
    </row>
    <row r="83" spans="1:15" ht="30" customHeight="1">
      <c r="A83" s="239" t="s">
        <v>73</v>
      </c>
      <c r="B83" s="41" t="s">
        <v>60</v>
      </c>
      <c r="C83" s="41">
        <v>4</v>
      </c>
      <c r="D83" s="41" t="s">
        <v>45</v>
      </c>
      <c r="E83" s="41" t="s">
        <v>29</v>
      </c>
      <c r="F83" s="41">
        <v>26</v>
      </c>
      <c r="G83" s="41">
        <v>3</v>
      </c>
      <c r="H83" s="41">
        <v>7</v>
      </c>
      <c r="I83" s="41">
        <v>1</v>
      </c>
      <c r="J83" s="41">
        <f t="shared" si="0"/>
        <v>37</v>
      </c>
      <c r="K83" s="41" t="s">
        <v>19</v>
      </c>
      <c r="L83" s="41">
        <v>3401280</v>
      </c>
      <c r="M83" s="42">
        <f t="shared" si="1"/>
        <v>148</v>
      </c>
      <c r="N83" s="43"/>
      <c r="O83" s="243"/>
    </row>
    <row r="84" spans="1:15" ht="28.95" customHeight="1">
      <c r="A84" s="239" t="s">
        <v>53</v>
      </c>
      <c r="B84" s="41" t="s">
        <v>253</v>
      </c>
      <c r="C84" s="41">
        <v>3</v>
      </c>
      <c r="D84" s="54" t="s">
        <v>59</v>
      </c>
      <c r="E84" s="41" t="s">
        <v>14</v>
      </c>
      <c r="F84" s="41">
        <v>64</v>
      </c>
      <c r="G84" s="41"/>
      <c r="H84" s="41">
        <v>17</v>
      </c>
      <c r="I84" s="41">
        <v>3</v>
      </c>
      <c r="J84" s="41">
        <f t="shared" si="0"/>
        <v>84</v>
      </c>
      <c r="K84" s="41" t="s">
        <v>15</v>
      </c>
      <c r="L84" s="41">
        <v>3401280</v>
      </c>
      <c r="M84" s="42">
        <f t="shared" si="1"/>
        <v>252</v>
      </c>
      <c r="N84" s="43"/>
      <c r="O84" s="243"/>
    </row>
    <row r="85" spans="1:15" ht="40.950000000000003" customHeight="1">
      <c r="A85" s="239" t="s">
        <v>193</v>
      </c>
      <c r="B85" s="41" t="s">
        <v>253</v>
      </c>
      <c r="C85" s="41">
        <v>5</v>
      </c>
      <c r="D85" s="41" t="s">
        <v>59</v>
      </c>
      <c r="E85" s="41" t="s">
        <v>14</v>
      </c>
      <c r="F85" s="41">
        <v>260</v>
      </c>
      <c r="G85" s="41">
        <v>15</v>
      </c>
      <c r="H85" s="41">
        <v>16</v>
      </c>
      <c r="I85" s="41">
        <v>2</v>
      </c>
      <c r="J85" s="41">
        <f t="shared" si="0"/>
        <v>293</v>
      </c>
      <c r="K85" s="41" t="s">
        <v>15</v>
      </c>
      <c r="L85" s="41">
        <v>3401280</v>
      </c>
      <c r="M85" s="42">
        <f t="shared" si="1"/>
        <v>1465</v>
      </c>
      <c r="N85" s="43"/>
      <c r="O85" s="243"/>
    </row>
    <row r="86" spans="1:15" ht="30.6" customHeight="1">
      <c r="A86" s="239" t="s">
        <v>279</v>
      </c>
      <c r="B86" s="41" t="s">
        <v>237</v>
      </c>
      <c r="C86" s="41">
        <v>3</v>
      </c>
      <c r="D86" s="41" t="s">
        <v>22</v>
      </c>
      <c r="E86" s="41" t="s">
        <v>14</v>
      </c>
      <c r="F86" s="41">
        <v>120</v>
      </c>
      <c r="G86" s="41">
        <v>12</v>
      </c>
      <c r="H86" s="41">
        <v>16</v>
      </c>
      <c r="I86" s="41">
        <v>2</v>
      </c>
      <c r="J86" s="41">
        <f t="shared" si="0"/>
        <v>150</v>
      </c>
      <c r="K86" s="41" t="s">
        <v>15</v>
      </c>
      <c r="L86" s="41">
        <v>3401280</v>
      </c>
      <c r="M86" s="42">
        <f t="shared" si="1"/>
        <v>450</v>
      </c>
      <c r="N86" s="43"/>
      <c r="O86" s="243"/>
    </row>
    <row r="87" spans="1:15" ht="40.950000000000003" customHeight="1">
      <c r="A87" s="240" t="s">
        <v>280</v>
      </c>
      <c r="B87" s="41" t="s">
        <v>68</v>
      </c>
      <c r="C87" s="41">
        <v>3</v>
      </c>
      <c r="D87" s="41" t="s">
        <v>59</v>
      </c>
      <c r="E87" s="41" t="s">
        <v>14</v>
      </c>
      <c r="F87" s="41">
        <v>220</v>
      </c>
      <c r="G87" s="41"/>
      <c r="H87" s="41">
        <v>20</v>
      </c>
      <c r="I87" s="41"/>
      <c r="J87" s="41">
        <f t="shared" si="0"/>
        <v>240</v>
      </c>
      <c r="K87" s="41" t="s">
        <v>15</v>
      </c>
      <c r="L87" s="41">
        <v>3401280</v>
      </c>
      <c r="M87" s="42">
        <f t="shared" si="1"/>
        <v>720</v>
      </c>
      <c r="N87" s="43"/>
      <c r="O87" s="243"/>
    </row>
    <row r="88" spans="1:15" ht="30" customHeight="1">
      <c r="A88" s="239" t="s">
        <v>30</v>
      </c>
      <c r="B88" s="41" t="s">
        <v>122</v>
      </c>
      <c r="C88" s="41">
        <v>2</v>
      </c>
      <c r="D88" s="41" t="s">
        <v>50</v>
      </c>
      <c r="E88" s="41" t="s">
        <v>14</v>
      </c>
      <c r="F88" s="41">
        <v>100</v>
      </c>
      <c r="G88" s="41">
        <v>8</v>
      </c>
      <c r="H88" s="41">
        <v>5</v>
      </c>
      <c r="I88" s="41">
        <v>10</v>
      </c>
      <c r="J88" s="41">
        <f t="shared" si="0"/>
        <v>123</v>
      </c>
      <c r="K88" s="41">
        <v>0</v>
      </c>
      <c r="L88" s="41">
        <v>3401280</v>
      </c>
      <c r="M88" s="42">
        <f t="shared" si="1"/>
        <v>246</v>
      </c>
      <c r="N88" s="43"/>
      <c r="O88" s="243"/>
    </row>
    <row r="89" spans="1:15" ht="30" customHeight="1">
      <c r="A89" s="239" t="s">
        <v>194</v>
      </c>
      <c r="B89" s="41" t="s">
        <v>237</v>
      </c>
      <c r="C89" s="41">
        <v>5</v>
      </c>
      <c r="D89" s="41" t="s">
        <v>59</v>
      </c>
      <c r="E89" s="41" t="s">
        <v>14</v>
      </c>
      <c r="F89" s="41">
        <v>350</v>
      </c>
      <c r="G89" s="41">
        <v>20</v>
      </c>
      <c r="H89" s="41">
        <v>17</v>
      </c>
      <c r="I89" s="41"/>
      <c r="J89" s="41">
        <f t="shared" si="0"/>
        <v>387</v>
      </c>
      <c r="K89" s="41" t="s">
        <v>15</v>
      </c>
      <c r="L89" s="41">
        <v>3401280</v>
      </c>
      <c r="M89" s="42">
        <f t="shared" si="1"/>
        <v>1935</v>
      </c>
      <c r="N89" s="43"/>
      <c r="O89" s="243"/>
    </row>
    <row r="90" spans="1:15" ht="28.95" customHeight="1">
      <c r="A90" s="240" t="s">
        <v>84</v>
      </c>
      <c r="B90" s="53" t="s">
        <v>58</v>
      </c>
      <c r="C90" s="56">
        <v>5</v>
      </c>
      <c r="D90" s="41" t="s">
        <v>59</v>
      </c>
      <c r="E90" s="56" t="s">
        <v>14</v>
      </c>
      <c r="F90" s="56">
        <v>280</v>
      </c>
      <c r="G90" s="56">
        <v>10</v>
      </c>
      <c r="H90" s="56">
        <v>17</v>
      </c>
      <c r="I90" s="56">
        <v>3</v>
      </c>
      <c r="J90" s="56">
        <f>SUM(F90:I90)</f>
        <v>310</v>
      </c>
      <c r="K90" s="56" t="s">
        <v>15</v>
      </c>
      <c r="L90" s="41">
        <v>3401280</v>
      </c>
      <c r="M90" s="57">
        <f>C90*J90</f>
        <v>1550</v>
      </c>
      <c r="N90" s="58"/>
      <c r="O90" s="244"/>
    </row>
    <row r="91" spans="1:15" ht="39.6">
      <c r="A91" s="239" t="s">
        <v>54</v>
      </c>
      <c r="B91" s="53" t="s">
        <v>58</v>
      </c>
      <c r="C91" s="41">
        <v>3</v>
      </c>
      <c r="D91" s="54" t="s">
        <v>59</v>
      </c>
      <c r="E91" s="41" t="s">
        <v>31</v>
      </c>
      <c r="F91" s="41">
        <v>110</v>
      </c>
      <c r="G91" s="41"/>
      <c r="H91" s="41">
        <v>15</v>
      </c>
      <c r="I91" s="41"/>
      <c r="J91" s="41">
        <f t="shared" si="0"/>
        <v>125</v>
      </c>
      <c r="K91" s="41" t="s">
        <v>15</v>
      </c>
      <c r="L91" s="41">
        <v>3401280</v>
      </c>
      <c r="M91" s="42">
        <f t="shared" si="1"/>
        <v>375</v>
      </c>
      <c r="N91" s="43"/>
      <c r="O91" s="243"/>
    </row>
    <row r="92" spans="1:15" ht="28.2" customHeight="1">
      <c r="A92" s="239" t="s">
        <v>195</v>
      </c>
      <c r="B92" s="53" t="s">
        <v>58</v>
      </c>
      <c r="C92" s="41">
        <v>4</v>
      </c>
      <c r="D92" s="54" t="s">
        <v>59</v>
      </c>
      <c r="E92" s="41" t="s">
        <v>14</v>
      </c>
      <c r="F92" s="41">
        <v>200</v>
      </c>
      <c r="G92" s="41">
        <v>20</v>
      </c>
      <c r="H92" s="41">
        <v>17</v>
      </c>
      <c r="I92" s="41">
        <v>3</v>
      </c>
      <c r="J92" s="41">
        <f t="shared" si="0"/>
        <v>240</v>
      </c>
      <c r="K92" s="41" t="s">
        <v>15</v>
      </c>
      <c r="L92" s="41">
        <v>3401280</v>
      </c>
      <c r="M92" s="42">
        <f t="shared" si="1"/>
        <v>960</v>
      </c>
      <c r="N92" s="43"/>
      <c r="O92" s="243"/>
    </row>
    <row r="93" spans="1:15" ht="29.4" customHeight="1">
      <c r="A93" s="239" t="s">
        <v>55</v>
      </c>
      <c r="B93" s="41" t="s">
        <v>253</v>
      </c>
      <c r="C93" s="41">
        <v>3</v>
      </c>
      <c r="D93" s="54" t="s">
        <v>59</v>
      </c>
      <c r="E93" s="41" t="s">
        <v>14</v>
      </c>
      <c r="F93" s="41">
        <v>280</v>
      </c>
      <c r="G93" s="41">
        <v>10</v>
      </c>
      <c r="H93" s="41">
        <v>15</v>
      </c>
      <c r="I93" s="41">
        <v>20</v>
      </c>
      <c r="J93" s="41">
        <f t="shared" si="0"/>
        <v>325</v>
      </c>
      <c r="K93" s="41" t="s">
        <v>15</v>
      </c>
      <c r="L93" s="41">
        <v>3401280</v>
      </c>
      <c r="M93" s="42">
        <f t="shared" si="1"/>
        <v>975</v>
      </c>
      <c r="N93" s="43"/>
      <c r="O93" s="243"/>
    </row>
    <row r="94" spans="1:15" ht="30" customHeight="1">
      <c r="A94" s="239" t="s">
        <v>56</v>
      </c>
      <c r="B94" s="41" t="s">
        <v>253</v>
      </c>
      <c r="C94" s="41">
        <v>3</v>
      </c>
      <c r="D94" s="54" t="s">
        <v>59</v>
      </c>
      <c r="E94" s="41" t="s">
        <v>14</v>
      </c>
      <c r="F94" s="41">
        <v>280</v>
      </c>
      <c r="G94" s="41">
        <v>10</v>
      </c>
      <c r="H94" s="41">
        <v>15</v>
      </c>
      <c r="I94" s="41">
        <v>20</v>
      </c>
      <c r="J94" s="41">
        <f t="shared" si="0"/>
        <v>325</v>
      </c>
      <c r="K94" s="41" t="s">
        <v>15</v>
      </c>
      <c r="L94" s="41">
        <v>3401280</v>
      </c>
      <c r="M94" s="42">
        <f t="shared" si="1"/>
        <v>975</v>
      </c>
      <c r="N94" s="43"/>
      <c r="O94" s="243"/>
    </row>
    <row r="95" spans="1:15" ht="40.950000000000003" customHeight="1">
      <c r="A95" s="239" t="s">
        <v>196</v>
      </c>
      <c r="B95" s="41" t="s">
        <v>253</v>
      </c>
      <c r="C95" s="41">
        <v>3</v>
      </c>
      <c r="D95" s="54" t="s">
        <v>59</v>
      </c>
      <c r="E95" s="41" t="s">
        <v>14</v>
      </c>
      <c r="F95" s="41">
        <v>280</v>
      </c>
      <c r="G95" s="41">
        <v>10</v>
      </c>
      <c r="H95" s="41">
        <v>15</v>
      </c>
      <c r="I95" s="41">
        <v>20</v>
      </c>
      <c r="J95" s="41">
        <f>SUM(F95:I95)</f>
        <v>325</v>
      </c>
      <c r="K95" s="41" t="s">
        <v>15</v>
      </c>
      <c r="L95" s="41">
        <v>3401280</v>
      </c>
      <c r="M95" s="42">
        <f>C95*J95</f>
        <v>975</v>
      </c>
      <c r="N95" s="43"/>
      <c r="O95" s="243"/>
    </row>
    <row r="96" spans="1:15" ht="29.4" customHeight="1">
      <c r="A96" s="239" t="s">
        <v>83</v>
      </c>
      <c r="B96" s="41" t="s">
        <v>253</v>
      </c>
      <c r="C96" s="41">
        <v>3</v>
      </c>
      <c r="D96" s="54" t="s">
        <v>59</v>
      </c>
      <c r="E96" s="41" t="s">
        <v>14</v>
      </c>
      <c r="F96" s="41">
        <v>280</v>
      </c>
      <c r="G96" s="41">
        <v>10</v>
      </c>
      <c r="H96" s="41">
        <v>15</v>
      </c>
      <c r="I96" s="41">
        <v>20</v>
      </c>
      <c r="J96" s="41">
        <f>SUM(F96:I96)</f>
        <v>325</v>
      </c>
      <c r="K96" s="41" t="s">
        <v>15</v>
      </c>
      <c r="L96" s="41">
        <v>3401280</v>
      </c>
      <c r="M96" s="42">
        <f>C96*J96</f>
        <v>975</v>
      </c>
      <c r="N96" s="43"/>
      <c r="O96" s="243"/>
    </row>
    <row r="97" spans="1:15" ht="26.4">
      <c r="A97" s="239" t="s">
        <v>197</v>
      </c>
      <c r="B97" s="53" t="s">
        <v>58</v>
      </c>
      <c r="C97" s="41">
        <v>4</v>
      </c>
      <c r="D97" s="54" t="s">
        <v>59</v>
      </c>
      <c r="E97" s="41" t="s">
        <v>14</v>
      </c>
      <c r="F97" s="41">
        <v>200</v>
      </c>
      <c r="G97" s="41">
        <v>20</v>
      </c>
      <c r="H97" s="41">
        <v>17</v>
      </c>
      <c r="I97" s="41">
        <v>3</v>
      </c>
      <c r="J97" s="41">
        <f>SUM(F97:I97)</f>
        <v>240</v>
      </c>
      <c r="K97" s="41" t="s">
        <v>15</v>
      </c>
      <c r="L97" s="41">
        <v>3401280</v>
      </c>
      <c r="M97" s="42">
        <f>C97*J97</f>
        <v>960</v>
      </c>
      <c r="N97" s="43"/>
      <c r="O97" s="243"/>
    </row>
    <row r="98" spans="1:15" ht="30" customHeight="1">
      <c r="A98" s="239" t="s">
        <v>85</v>
      </c>
      <c r="B98" s="41" t="s">
        <v>253</v>
      </c>
      <c r="C98" s="41">
        <v>3</v>
      </c>
      <c r="D98" s="54" t="s">
        <v>59</v>
      </c>
      <c r="E98" s="41" t="s">
        <v>14</v>
      </c>
      <c r="F98" s="41">
        <v>259</v>
      </c>
      <c r="G98" s="41">
        <v>11</v>
      </c>
      <c r="H98" s="41">
        <v>15</v>
      </c>
      <c r="I98" s="41">
        <v>29</v>
      </c>
      <c r="J98" s="41">
        <f>SUM(F98:I98)</f>
        <v>314</v>
      </c>
      <c r="K98" s="41" t="s">
        <v>15</v>
      </c>
      <c r="L98" s="41">
        <v>3401280</v>
      </c>
      <c r="M98" s="42">
        <f>C98*J98</f>
        <v>942</v>
      </c>
      <c r="N98" s="43"/>
      <c r="O98" s="243"/>
    </row>
    <row r="99" spans="1:15" ht="26.4">
      <c r="A99" s="239" t="s">
        <v>87</v>
      </c>
      <c r="B99" s="41" t="s">
        <v>253</v>
      </c>
      <c r="C99" s="41">
        <v>3</v>
      </c>
      <c r="D99" s="54" t="s">
        <v>59</v>
      </c>
      <c r="E99" s="41" t="s">
        <v>14</v>
      </c>
      <c r="F99" s="41">
        <v>259</v>
      </c>
      <c r="G99" s="41">
        <v>11</v>
      </c>
      <c r="H99" s="41">
        <v>15</v>
      </c>
      <c r="I99" s="41">
        <v>29</v>
      </c>
      <c r="J99" s="41">
        <f>SUM(F99:I99)</f>
        <v>314</v>
      </c>
      <c r="K99" s="41" t="s">
        <v>15</v>
      </c>
      <c r="L99" s="41">
        <v>3401280</v>
      </c>
      <c r="M99" s="42">
        <f>C99*J99</f>
        <v>942</v>
      </c>
      <c r="N99" s="43"/>
      <c r="O99" s="243"/>
    </row>
    <row r="100" spans="1:15" ht="30.6" customHeight="1">
      <c r="A100" s="239" t="s">
        <v>86</v>
      </c>
      <c r="B100" s="41" t="s">
        <v>254</v>
      </c>
      <c r="C100" s="41">
        <v>3</v>
      </c>
      <c r="D100" s="54" t="s">
        <v>59</v>
      </c>
      <c r="E100" s="41" t="s">
        <v>14</v>
      </c>
      <c r="F100" s="41">
        <v>259</v>
      </c>
      <c r="G100" s="41">
        <v>11</v>
      </c>
      <c r="H100" s="41">
        <v>15</v>
      </c>
      <c r="I100" s="41">
        <v>29</v>
      </c>
      <c r="J100" s="41">
        <f t="shared" si="0"/>
        <v>314</v>
      </c>
      <c r="K100" s="41" t="s">
        <v>15</v>
      </c>
      <c r="L100" s="41">
        <v>3401280</v>
      </c>
      <c r="M100" s="42">
        <f t="shared" si="1"/>
        <v>942</v>
      </c>
      <c r="N100" s="43"/>
      <c r="O100" s="243"/>
    </row>
    <row r="101" spans="1:15" ht="14.4" customHeight="1">
      <c r="A101" s="422" t="s">
        <v>321</v>
      </c>
      <c r="B101" s="423"/>
      <c r="C101" s="423"/>
      <c r="D101" s="423"/>
      <c r="E101" s="60"/>
      <c r="F101" s="61"/>
      <c r="G101" s="61"/>
      <c r="H101" s="61"/>
      <c r="I101" s="61"/>
      <c r="J101" s="61"/>
      <c r="K101" s="61"/>
      <c r="L101" s="62"/>
      <c r="M101" s="59" t="s">
        <v>32</v>
      </c>
      <c r="N101" s="63"/>
      <c r="O101" s="245"/>
    </row>
    <row r="102" spans="1:15" ht="22.2" customHeight="1">
      <c r="A102" s="431" t="s">
        <v>322</v>
      </c>
      <c r="B102" s="432"/>
      <c r="C102" s="432"/>
      <c r="D102" s="432"/>
      <c r="E102" s="432"/>
      <c r="F102" s="432"/>
      <c r="G102" s="432"/>
      <c r="H102" s="432"/>
      <c r="I102" s="432"/>
      <c r="J102" s="432"/>
      <c r="K102" s="432"/>
      <c r="L102" s="432"/>
      <c r="M102" s="432"/>
      <c r="N102" s="432"/>
      <c r="O102" s="433"/>
    </row>
    <row r="103" spans="1:15" ht="41.25" customHeight="1">
      <c r="A103" s="239" t="s">
        <v>323</v>
      </c>
      <c r="B103" s="41" t="s">
        <v>255</v>
      </c>
      <c r="C103" s="53">
        <v>3</v>
      </c>
      <c r="D103" s="41" t="s">
        <v>22</v>
      </c>
      <c r="E103" s="41" t="s">
        <v>16</v>
      </c>
      <c r="F103" s="41">
        <v>126</v>
      </c>
      <c r="G103" s="41">
        <v>10</v>
      </c>
      <c r="H103" s="41">
        <v>12</v>
      </c>
      <c r="I103" s="41">
        <v>10</v>
      </c>
      <c r="J103" s="41">
        <f>SUM(F103:I103)</f>
        <v>158</v>
      </c>
      <c r="K103" s="41" t="s">
        <v>15</v>
      </c>
      <c r="L103" s="41">
        <v>3401280</v>
      </c>
      <c r="M103" s="42">
        <f>C103*J103</f>
        <v>474</v>
      </c>
      <c r="N103" s="41"/>
      <c r="O103" s="243"/>
    </row>
    <row r="104" spans="1:15" ht="30" customHeight="1">
      <c r="A104" s="239" t="s">
        <v>324</v>
      </c>
      <c r="B104" s="41" t="s">
        <v>255</v>
      </c>
      <c r="C104" s="41">
        <v>2</v>
      </c>
      <c r="D104" s="41" t="s">
        <v>59</v>
      </c>
      <c r="E104" s="41" t="s">
        <v>16</v>
      </c>
      <c r="F104" s="41">
        <v>93</v>
      </c>
      <c r="G104" s="41">
        <v>13</v>
      </c>
      <c r="H104" s="41">
        <v>15</v>
      </c>
      <c r="I104" s="41">
        <v>13</v>
      </c>
      <c r="J104" s="41">
        <f>SUM(F104:I104)</f>
        <v>134</v>
      </c>
      <c r="K104" s="41" t="s">
        <v>15</v>
      </c>
      <c r="L104" s="41">
        <v>3401280</v>
      </c>
      <c r="M104" s="42">
        <f>C104*J104</f>
        <v>268</v>
      </c>
      <c r="N104" s="43"/>
      <c r="O104" s="243"/>
    </row>
    <row r="105" spans="1:15" ht="53.25" customHeight="1">
      <c r="A105" s="239" t="s">
        <v>289</v>
      </c>
      <c r="B105" s="41" t="s">
        <v>122</v>
      </c>
      <c r="C105" s="41">
        <v>2</v>
      </c>
      <c r="D105" s="41" t="s">
        <v>22</v>
      </c>
      <c r="E105" s="41" t="s">
        <v>16</v>
      </c>
      <c r="F105" s="41">
        <v>110</v>
      </c>
      <c r="G105" s="41">
        <v>10</v>
      </c>
      <c r="H105" s="41">
        <v>4</v>
      </c>
      <c r="I105" s="41">
        <v>1</v>
      </c>
      <c r="J105" s="41">
        <f t="shared" ref="J105:J125" si="2">SUM(F105:I105)</f>
        <v>125</v>
      </c>
      <c r="K105" s="41" t="s">
        <v>15</v>
      </c>
      <c r="L105" s="41">
        <v>3401280</v>
      </c>
      <c r="M105" s="57">
        <v>250</v>
      </c>
      <c r="N105" s="43"/>
      <c r="O105" s="243"/>
    </row>
    <row r="106" spans="1:15" ht="30.6" customHeight="1">
      <c r="A106" s="240" t="s">
        <v>325</v>
      </c>
      <c r="B106" s="41" t="s">
        <v>116</v>
      </c>
      <c r="C106" s="41">
        <v>2</v>
      </c>
      <c r="D106" s="41" t="s">
        <v>80</v>
      </c>
      <c r="E106" s="41" t="s">
        <v>16</v>
      </c>
      <c r="F106" s="41">
        <v>93</v>
      </c>
      <c r="G106" s="41">
        <v>13</v>
      </c>
      <c r="H106" s="41">
        <v>15</v>
      </c>
      <c r="I106" s="41">
        <v>13</v>
      </c>
      <c r="J106" s="41">
        <f t="shared" si="2"/>
        <v>134</v>
      </c>
      <c r="K106" s="41" t="s">
        <v>15</v>
      </c>
      <c r="L106" s="41">
        <v>3401280</v>
      </c>
      <c r="M106" s="42">
        <f t="shared" ref="M106:M125" si="3">C106*J106</f>
        <v>268</v>
      </c>
      <c r="N106" s="43"/>
      <c r="O106" s="243"/>
    </row>
    <row r="107" spans="1:15" ht="52.8">
      <c r="A107" s="239" t="s">
        <v>286</v>
      </c>
      <c r="B107" s="41" t="s">
        <v>116</v>
      </c>
      <c r="C107" s="41">
        <v>3</v>
      </c>
      <c r="D107" s="41" t="s">
        <v>59</v>
      </c>
      <c r="E107" s="41" t="s">
        <v>16</v>
      </c>
      <c r="F107" s="41">
        <v>80</v>
      </c>
      <c r="G107" s="41">
        <v>10</v>
      </c>
      <c r="H107" s="241">
        <v>10</v>
      </c>
      <c r="I107" s="41">
        <v>1</v>
      </c>
      <c r="J107" s="241">
        <f t="shared" si="2"/>
        <v>101</v>
      </c>
      <c r="K107" s="290" t="s">
        <v>15</v>
      </c>
      <c r="L107" s="41">
        <v>3401280</v>
      </c>
      <c r="M107" s="242">
        <f t="shared" si="3"/>
        <v>303</v>
      </c>
      <c r="N107" s="43"/>
      <c r="O107" s="243"/>
    </row>
    <row r="108" spans="1:15" ht="52.8">
      <c r="A108" s="239" t="s">
        <v>284</v>
      </c>
      <c r="B108" s="41" t="s">
        <v>237</v>
      </c>
      <c r="C108" s="41">
        <v>3</v>
      </c>
      <c r="D108" s="41" t="s">
        <v>59</v>
      </c>
      <c r="E108" s="41" t="s">
        <v>16</v>
      </c>
      <c r="F108" s="41">
        <v>80</v>
      </c>
      <c r="G108" s="41">
        <v>10</v>
      </c>
      <c r="H108" s="241">
        <v>10</v>
      </c>
      <c r="I108" s="41">
        <v>1</v>
      </c>
      <c r="J108" s="241">
        <f>SUM(F108:I108)</f>
        <v>101</v>
      </c>
      <c r="K108" s="290" t="s">
        <v>15</v>
      </c>
      <c r="L108" s="41">
        <v>3401280</v>
      </c>
      <c r="M108" s="242">
        <f>C108*J108</f>
        <v>303</v>
      </c>
      <c r="N108" s="43"/>
      <c r="O108" s="243"/>
    </row>
    <row r="109" spans="1:15" ht="40.950000000000003" customHeight="1">
      <c r="A109" s="239" t="s">
        <v>277</v>
      </c>
      <c r="B109" s="41" t="s">
        <v>116</v>
      </c>
      <c r="C109" s="41">
        <v>2</v>
      </c>
      <c r="D109" s="41" t="s">
        <v>22</v>
      </c>
      <c r="E109" s="41" t="s">
        <v>16</v>
      </c>
      <c r="F109" s="41">
        <v>81</v>
      </c>
      <c r="G109" s="41">
        <v>11</v>
      </c>
      <c r="H109" s="41">
        <v>11</v>
      </c>
      <c r="I109" s="41">
        <v>2</v>
      </c>
      <c r="J109" s="41">
        <f t="shared" si="2"/>
        <v>105</v>
      </c>
      <c r="K109" s="41" t="s">
        <v>15</v>
      </c>
      <c r="L109" s="41">
        <v>3401280</v>
      </c>
      <c r="M109" s="42">
        <f t="shared" si="3"/>
        <v>210</v>
      </c>
      <c r="N109" s="43"/>
      <c r="O109" s="243"/>
    </row>
    <row r="110" spans="1:15" ht="53.4" customHeight="1">
      <c r="A110" s="239" t="s">
        <v>283</v>
      </c>
      <c r="B110" s="41" t="s">
        <v>237</v>
      </c>
      <c r="C110" s="41">
        <v>3</v>
      </c>
      <c r="D110" s="41" t="s">
        <v>59</v>
      </c>
      <c r="E110" s="41" t="s">
        <v>16</v>
      </c>
      <c r="F110" s="41">
        <v>40</v>
      </c>
      <c r="G110" s="41">
        <v>10</v>
      </c>
      <c r="H110" s="41">
        <v>5</v>
      </c>
      <c r="I110" s="41">
        <v>2</v>
      </c>
      <c r="J110" s="41">
        <f t="shared" si="2"/>
        <v>57</v>
      </c>
      <c r="K110" s="41" t="s">
        <v>15</v>
      </c>
      <c r="L110" s="41">
        <v>3401280</v>
      </c>
      <c r="M110" s="42">
        <f t="shared" si="3"/>
        <v>171</v>
      </c>
      <c r="N110" s="43"/>
      <c r="O110" s="243"/>
    </row>
    <row r="111" spans="1:15" ht="39.6">
      <c r="A111" s="239" t="s">
        <v>326</v>
      </c>
      <c r="B111" s="41" t="s">
        <v>237</v>
      </c>
      <c r="C111" s="41">
        <v>3</v>
      </c>
      <c r="D111" s="41" t="s">
        <v>59</v>
      </c>
      <c r="E111" s="41" t="s">
        <v>20</v>
      </c>
      <c r="F111" s="41">
        <v>99</v>
      </c>
      <c r="G111" s="41">
        <v>10</v>
      </c>
      <c r="H111" s="41">
        <v>4</v>
      </c>
      <c r="I111" s="41">
        <v>2</v>
      </c>
      <c r="J111" s="41">
        <f t="shared" si="2"/>
        <v>115</v>
      </c>
      <c r="K111" s="41" t="s">
        <v>19</v>
      </c>
      <c r="L111" s="41">
        <v>3401280</v>
      </c>
      <c r="M111" s="42">
        <f t="shared" si="3"/>
        <v>345</v>
      </c>
      <c r="N111" s="43"/>
      <c r="O111" s="243"/>
    </row>
    <row r="112" spans="1:15" ht="41.4" customHeight="1">
      <c r="A112" s="239" t="s">
        <v>77</v>
      </c>
      <c r="B112" s="41" t="s">
        <v>237</v>
      </c>
      <c r="C112" s="41">
        <v>3</v>
      </c>
      <c r="D112" s="41" t="s">
        <v>59</v>
      </c>
      <c r="E112" s="41" t="s">
        <v>79</v>
      </c>
      <c r="F112" s="41">
        <v>100</v>
      </c>
      <c r="G112" s="41">
        <v>10</v>
      </c>
      <c r="H112" s="41">
        <v>6</v>
      </c>
      <c r="I112" s="41">
        <v>2</v>
      </c>
      <c r="J112" s="41">
        <f t="shared" si="2"/>
        <v>118</v>
      </c>
      <c r="K112" s="41" t="s">
        <v>15</v>
      </c>
      <c r="L112" s="41">
        <v>3401280</v>
      </c>
      <c r="M112" s="42">
        <f t="shared" si="3"/>
        <v>354</v>
      </c>
      <c r="N112" s="43"/>
      <c r="O112" s="243"/>
    </row>
    <row r="113" spans="1:15" ht="54.6" customHeight="1">
      <c r="A113" s="239" t="s">
        <v>285</v>
      </c>
      <c r="B113" s="41" t="s">
        <v>237</v>
      </c>
      <c r="C113" s="41">
        <v>3</v>
      </c>
      <c r="D113" s="41" t="s">
        <v>59</v>
      </c>
      <c r="E113" s="41" t="s">
        <v>20</v>
      </c>
      <c r="F113" s="41">
        <v>70</v>
      </c>
      <c r="G113" s="41">
        <v>10</v>
      </c>
      <c r="H113" s="41">
        <v>6</v>
      </c>
      <c r="I113" s="41">
        <v>2</v>
      </c>
      <c r="J113" s="41">
        <f t="shared" si="2"/>
        <v>88</v>
      </c>
      <c r="K113" s="41" t="s">
        <v>15</v>
      </c>
      <c r="L113" s="41">
        <v>3401280</v>
      </c>
      <c r="M113" s="42">
        <f t="shared" si="3"/>
        <v>264</v>
      </c>
      <c r="N113" s="43"/>
      <c r="O113" s="243"/>
    </row>
    <row r="114" spans="1:15" ht="29.4" customHeight="1">
      <c r="A114" s="239" t="s">
        <v>327</v>
      </c>
      <c r="B114" s="291" t="s">
        <v>62</v>
      </c>
      <c r="C114" s="41">
        <v>4</v>
      </c>
      <c r="D114" s="41" t="s">
        <v>59</v>
      </c>
      <c r="E114" s="41" t="s">
        <v>17</v>
      </c>
      <c r="F114" s="41">
        <v>300</v>
      </c>
      <c r="G114" s="41">
        <v>20</v>
      </c>
      <c r="H114" s="41">
        <v>17</v>
      </c>
      <c r="I114" s="41">
        <v>7</v>
      </c>
      <c r="J114" s="41">
        <f t="shared" si="2"/>
        <v>344</v>
      </c>
      <c r="K114" s="41" t="s">
        <v>15</v>
      </c>
      <c r="L114" s="41">
        <v>3401280</v>
      </c>
      <c r="M114" s="42">
        <f t="shared" si="3"/>
        <v>1376</v>
      </c>
      <c r="N114" s="43"/>
      <c r="O114" s="243"/>
    </row>
    <row r="115" spans="1:15" ht="43.2" customHeight="1">
      <c r="A115" s="292" t="s">
        <v>70</v>
      </c>
      <c r="B115" s="291" t="s">
        <v>66</v>
      </c>
      <c r="C115" s="41">
        <v>4</v>
      </c>
      <c r="D115" s="41" t="s">
        <v>59</v>
      </c>
      <c r="E115" s="41" t="s">
        <v>18</v>
      </c>
      <c r="F115" s="41">
        <v>100</v>
      </c>
      <c r="G115" s="41">
        <v>10</v>
      </c>
      <c r="H115" s="41">
        <v>12</v>
      </c>
      <c r="I115" s="41">
        <v>1</v>
      </c>
      <c r="J115" s="41">
        <f t="shared" si="2"/>
        <v>123</v>
      </c>
      <c r="K115" s="41" t="s">
        <v>19</v>
      </c>
      <c r="L115" s="41">
        <v>3401280</v>
      </c>
      <c r="M115" s="42">
        <f t="shared" si="3"/>
        <v>492</v>
      </c>
      <c r="N115" s="43"/>
      <c r="O115" s="243"/>
    </row>
    <row r="116" spans="1:15" ht="41.4" customHeight="1">
      <c r="A116" s="239" t="s">
        <v>328</v>
      </c>
      <c r="B116" s="53" t="s">
        <v>58</v>
      </c>
      <c r="C116" s="41">
        <v>4</v>
      </c>
      <c r="D116" s="41" t="s">
        <v>59</v>
      </c>
      <c r="E116" s="41" t="s">
        <v>20</v>
      </c>
      <c r="F116" s="41">
        <v>36</v>
      </c>
      <c r="G116" s="41"/>
      <c r="H116" s="41">
        <v>10</v>
      </c>
      <c r="I116" s="41">
        <v>2</v>
      </c>
      <c r="J116" s="41">
        <f t="shared" si="2"/>
        <v>48</v>
      </c>
      <c r="K116" s="41" t="s">
        <v>19</v>
      </c>
      <c r="L116" s="41">
        <v>3401280</v>
      </c>
      <c r="M116" s="42">
        <f t="shared" si="3"/>
        <v>192</v>
      </c>
      <c r="N116" s="43"/>
      <c r="O116" s="243"/>
    </row>
    <row r="117" spans="1:15" ht="55.2" customHeight="1">
      <c r="A117" s="239" t="s">
        <v>329</v>
      </c>
      <c r="B117" s="291" t="s">
        <v>66</v>
      </c>
      <c r="C117" s="41">
        <v>4</v>
      </c>
      <c r="D117" s="41" t="s">
        <v>59</v>
      </c>
      <c r="E117" s="41" t="s">
        <v>21</v>
      </c>
      <c r="F117" s="41">
        <v>250</v>
      </c>
      <c r="G117" s="41">
        <v>20</v>
      </c>
      <c r="H117" s="41">
        <v>34</v>
      </c>
      <c r="I117" s="41">
        <v>4</v>
      </c>
      <c r="J117" s="41">
        <f t="shared" si="2"/>
        <v>308</v>
      </c>
      <c r="K117" s="41" t="s">
        <v>15</v>
      </c>
      <c r="L117" s="41">
        <v>3401280</v>
      </c>
      <c r="M117" s="42">
        <f t="shared" si="3"/>
        <v>1232</v>
      </c>
      <c r="N117" s="43"/>
      <c r="O117" s="243"/>
    </row>
    <row r="118" spans="1:15" ht="52.95" customHeight="1">
      <c r="A118" s="239" t="s">
        <v>330</v>
      </c>
      <c r="B118" s="53" t="s">
        <v>58</v>
      </c>
      <c r="C118" s="41">
        <v>4</v>
      </c>
      <c r="D118" s="41" t="s">
        <v>59</v>
      </c>
      <c r="E118" s="41" t="s">
        <v>21</v>
      </c>
      <c r="F118" s="41">
        <v>250</v>
      </c>
      <c r="G118" s="41">
        <v>20</v>
      </c>
      <c r="H118" s="41">
        <v>34</v>
      </c>
      <c r="I118" s="41">
        <v>4</v>
      </c>
      <c r="J118" s="41">
        <f t="shared" si="2"/>
        <v>308</v>
      </c>
      <c r="K118" s="41" t="s">
        <v>15</v>
      </c>
      <c r="L118" s="41">
        <v>3401280</v>
      </c>
      <c r="M118" s="42">
        <f t="shared" si="3"/>
        <v>1232</v>
      </c>
      <c r="N118" s="43"/>
      <c r="O118" s="243"/>
    </row>
    <row r="119" spans="1:15" ht="29.4" customHeight="1">
      <c r="A119" s="293" t="s">
        <v>278</v>
      </c>
      <c r="B119" s="53" t="s">
        <v>58</v>
      </c>
      <c r="C119" s="294">
        <v>2</v>
      </c>
      <c r="D119" s="294" t="s">
        <v>22</v>
      </c>
      <c r="E119" s="41" t="s">
        <v>21</v>
      </c>
      <c r="F119" s="294">
        <v>81</v>
      </c>
      <c r="G119" s="294">
        <v>11</v>
      </c>
      <c r="H119" s="295">
        <v>7</v>
      </c>
      <c r="I119" s="294">
        <v>8</v>
      </c>
      <c r="J119" s="295">
        <f t="shared" si="2"/>
        <v>107</v>
      </c>
      <c r="K119" s="294" t="s">
        <v>15</v>
      </c>
      <c r="L119" s="41">
        <v>3401280</v>
      </c>
      <c r="M119" s="296">
        <f t="shared" si="3"/>
        <v>214</v>
      </c>
      <c r="N119" s="297"/>
      <c r="O119" s="249"/>
    </row>
    <row r="120" spans="1:15" ht="53.4" customHeight="1">
      <c r="A120" s="298" t="s">
        <v>281</v>
      </c>
      <c r="B120" s="53" t="s">
        <v>58</v>
      </c>
      <c r="C120" s="41">
        <v>4</v>
      </c>
      <c r="D120" s="41" t="s">
        <v>48</v>
      </c>
      <c r="E120" s="41" t="s">
        <v>21</v>
      </c>
      <c r="F120" s="41">
        <v>80</v>
      </c>
      <c r="G120" s="41"/>
      <c r="H120" s="41">
        <v>4</v>
      </c>
      <c r="I120" s="41">
        <v>3</v>
      </c>
      <c r="J120" s="41">
        <f t="shared" si="2"/>
        <v>87</v>
      </c>
      <c r="K120" s="41" t="s">
        <v>19</v>
      </c>
      <c r="L120" s="41">
        <v>3401280</v>
      </c>
      <c r="M120" s="42">
        <f t="shared" si="3"/>
        <v>348</v>
      </c>
      <c r="N120" s="43"/>
      <c r="O120" s="243"/>
    </row>
    <row r="121" spans="1:15" ht="54.6" customHeight="1">
      <c r="A121" s="298" t="s">
        <v>282</v>
      </c>
      <c r="B121" s="53" t="s">
        <v>58</v>
      </c>
      <c r="C121" s="41">
        <v>3</v>
      </c>
      <c r="D121" s="41" t="s">
        <v>59</v>
      </c>
      <c r="E121" s="41" t="s">
        <v>21</v>
      </c>
      <c r="F121" s="41">
        <v>100</v>
      </c>
      <c r="G121" s="41">
        <v>10</v>
      </c>
      <c r="H121" s="41">
        <v>16</v>
      </c>
      <c r="I121" s="41">
        <v>4</v>
      </c>
      <c r="J121" s="41">
        <f t="shared" si="2"/>
        <v>130</v>
      </c>
      <c r="K121" s="41" t="s">
        <v>15</v>
      </c>
      <c r="L121" s="41">
        <v>3401280</v>
      </c>
      <c r="M121" s="42">
        <f t="shared" si="3"/>
        <v>390</v>
      </c>
      <c r="N121" s="43"/>
      <c r="O121" s="243"/>
    </row>
    <row r="122" spans="1:15" ht="28.2" customHeight="1">
      <c r="A122" s="299" t="s">
        <v>81</v>
      </c>
      <c r="B122" s="53" t="s">
        <v>58</v>
      </c>
      <c r="C122" s="56">
        <v>3</v>
      </c>
      <c r="D122" s="41" t="s">
        <v>59</v>
      </c>
      <c r="E122" s="56" t="s">
        <v>20</v>
      </c>
      <c r="F122" s="56">
        <v>36</v>
      </c>
      <c r="G122" s="56"/>
      <c r="H122" s="56">
        <v>10</v>
      </c>
      <c r="I122" s="56">
        <v>2</v>
      </c>
      <c r="J122" s="56">
        <f t="shared" si="2"/>
        <v>48</v>
      </c>
      <c r="K122" s="56" t="s">
        <v>19</v>
      </c>
      <c r="L122" s="41">
        <v>3401280</v>
      </c>
      <c r="M122" s="57">
        <f t="shared" si="3"/>
        <v>144</v>
      </c>
      <c r="N122" s="58"/>
      <c r="O122" s="244"/>
    </row>
    <row r="123" spans="1:15" ht="40.200000000000003" customHeight="1">
      <c r="A123" s="299" t="s">
        <v>290</v>
      </c>
      <c r="B123" s="53" t="s">
        <v>58</v>
      </c>
      <c r="C123" s="41">
        <v>2</v>
      </c>
      <c r="D123" s="41" t="s">
        <v>59</v>
      </c>
      <c r="E123" s="56" t="s">
        <v>20</v>
      </c>
      <c r="F123" s="41">
        <v>110</v>
      </c>
      <c r="G123" s="41">
        <v>10</v>
      </c>
      <c r="H123" s="41">
        <v>4</v>
      </c>
      <c r="I123" s="41">
        <v>1</v>
      </c>
      <c r="J123" s="41">
        <f t="shared" si="2"/>
        <v>125</v>
      </c>
      <c r="K123" s="41" t="s">
        <v>15</v>
      </c>
      <c r="L123" s="41">
        <v>3401280</v>
      </c>
      <c r="M123" s="57">
        <v>250</v>
      </c>
      <c r="N123" s="58"/>
      <c r="O123" s="244"/>
    </row>
    <row r="124" spans="1:15" ht="44.4" customHeight="1">
      <c r="A124" s="299" t="s">
        <v>291</v>
      </c>
      <c r="B124" s="53" t="s">
        <v>58</v>
      </c>
      <c r="C124" s="41">
        <v>2</v>
      </c>
      <c r="D124" s="41" t="s">
        <v>59</v>
      </c>
      <c r="E124" s="56" t="s">
        <v>20</v>
      </c>
      <c r="F124" s="41">
        <v>110</v>
      </c>
      <c r="G124" s="41">
        <v>10</v>
      </c>
      <c r="H124" s="41">
        <v>4</v>
      </c>
      <c r="I124" s="41">
        <v>1</v>
      </c>
      <c r="J124" s="41">
        <f t="shared" si="2"/>
        <v>125</v>
      </c>
      <c r="K124" s="41" t="s">
        <v>15</v>
      </c>
      <c r="L124" s="41">
        <v>3401280</v>
      </c>
      <c r="M124" s="57">
        <v>250</v>
      </c>
      <c r="N124" s="58"/>
      <c r="O124" s="244"/>
    </row>
    <row r="125" spans="1:15" ht="29.4" customHeight="1">
      <c r="A125" s="298" t="s">
        <v>331</v>
      </c>
      <c r="B125" s="56" t="s">
        <v>231</v>
      </c>
      <c r="C125" s="41">
        <v>3</v>
      </c>
      <c r="D125" s="41" t="s">
        <v>80</v>
      </c>
      <c r="E125" s="41" t="s">
        <v>16</v>
      </c>
      <c r="F125" s="41">
        <v>93</v>
      </c>
      <c r="G125" s="41">
        <v>13</v>
      </c>
      <c r="H125" s="41">
        <v>15</v>
      </c>
      <c r="I125" s="41">
        <v>13</v>
      </c>
      <c r="J125" s="41">
        <f t="shared" si="2"/>
        <v>134</v>
      </c>
      <c r="K125" s="41" t="s">
        <v>15</v>
      </c>
      <c r="L125" s="41">
        <v>3401280</v>
      </c>
      <c r="M125" s="42">
        <f t="shared" si="3"/>
        <v>402</v>
      </c>
      <c r="N125" s="43"/>
      <c r="O125" s="243"/>
    </row>
    <row r="126" spans="1:15" ht="14.4" customHeight="1">
      <c r="A126" s="422" t="s">
        <v>332</v>
      </c>
      <c r="B126" s="423"/>
      <c r="C126" s="423"/>
      <c r="D126" s="423"/>
      <c r="E126" s="60"/>
      <c r="F126" s="61"/>
      <c r="G126" s="61"/>
      <c r="H126" s="61"/>
      <c r="I126" s="61"/>
      <c r="J126" s="61"/>
      <c r="K126" s="61"/>
      <c r="L126" s="62"/>
      <c r="M126" s="59"/>
      <c r="N126" s="63"/>
      <c r="O126" s="245"/>
    </row>
    <row r="127" spans="1:15" ht="14.4" customHeight="1">
      <c r="A127" s="422" t="s">
        <v>333</v>
      </c>
      <c r="B127" s="423"/>
      <c r="C127" s="423"/>
      <c r="D127" s="423"/>
      <c r="E127" s="60"/>
      <c r="F127" s="61"/>
      <c r="G127" s="61"/>
      <c r="H127" s="61"/>
      <c r="I127" s="61"/>
      <c r="J127" s="61"/>
      <c r="K127" s="61"/>
      <c r="L127" s="62"/>
      <c r="M127" s="59"/>
      <c r="N127" s="63"/>
      <c r="O127" s="245"/>
    </row>
    <row r="128" spans="1:15" s="223" customFormat="1" ht="17.399999999999999" customHeight="1">
      <c r="A128" s="253" t="s">
        <v>292</v>
      </c>
      <c r="B128" s="218"/>
      <c r="C128" s="220"/>
      <c r="D128" s="219" t="s">
        <v>334</v>
      </c>
      <c r="E128" s="218"/>
      <c r="F128" s="220"/>
      <c r="G128" s="220"/>
      <c r="H128" s="220"/>
      <c r="I128" s="220"/>
      <c r="J128" s="220"/>
      <c r="K128" s="220"/>
      <c r="L128" s="220"/>
      <c r="M128" s="221"/>
      <c r="N128" s="222"/>
      <c r="O128" s="254"/>
    </row>
    <row r="129" spans="1:15">
      <c r="A129" s="55"/>
      <c r="B129" s="27"/>
      <c r="C129" s="28"/>
      <c r="D129" s="29"/>
      <c r="E129" s="28"/>
      <c r="F129" s="30"/>
      <c r="G129" s="30"/>
      <c r="H129" s="30"/>
      <c r="I129" s="30"/>
      <c r="J129" s="30"/>
      <c r="K129" s="30"/>
      <c r="L129" s="30"/>
      <c r="M129" s="31"/>
      <c r="N129" s="32"/>
      <c r="O129" s="33"/>
    </row>
    <row r="130" spans="1:15" s="34" customFormat="1" ht="56.25" customHeight="1">
      <c r="A130" s="416" t="s">
        <v>335</v>
      </c>
      <c r="B130" s="417"/>
      <c r="C130" s="417"/>
      <c r="D130" s="417"/>
      <c r="E130" s="417"/>
      <c r="F130" s="417"/>
      <c r="G130" s="417"/>
      <c r="H130" s="417"/>
      <c r="I130" s="417"/>
      <c r="J130" s="417"/>
      <c r="K130" s="417"/>
      <c r="L130" s="417"/>
      <c r="M130" s="417"/>
      <c r="N130" s="417"/>
      <c r="O130" s="417"/>
    </row>
    <row r="131" spans="1:15" s="35" customFormat="1" ht="33.6" customHeight="1">
      <c r="A131" s="161" t="s">
        <v>44</v>
      </c>
      <c r="B131" s="162"/>
      <c r="C131" s="162"/>
      <c r="D131" s="162"/>
      <c r="E131" s="162"/>
      <c r="F131" s="162"/>
      <c r="G131" s="162"/>
      <c r="H131" s="162"/>
      <c r="I131" s="162"/>
      <c r="J131" s="161"/>
      <c r="K131" s="161"/>
      <c r="L131" s="161"/>
      <c r="M131" s="161"/>
      <c r="N131" s="161"/>
      <c r="O131" s="161"/>
    </row>
    <row r="132" spans="1:15" s="35" customFormat="1" ht="15" customHeight="1">
      <c r="A132" s="40"/>
      <c r="B132" s="40"/>
      <c r="C132" s="40"/>
      <c r="D132" s="40"/>
      <c r="E132" s="40"/>
      <c r="F132" s="40"/>
      <c r="G132" s="40"/>
      <c r="H132" s="40"/>
      <c r="I132" s="40"/>
      <c r="J132" s="40"/>
      <c r="K132" s="40"/>
      <c r="L132" s="40"/>
      <c r="M132" s="40"/>
      <c r="N132" s="40"/>
      <c r="O132" s="40"/>
    </row>
    <row r="133" spans="1:15" ht="33" customHeight="1">
      <c r="A133" s="27"/>
      <c r="B133" s="36"/>
      <c r="C133" s="27"/>
      <c r="D133" s="28"/>
      <c r="E133" s="29"/>
      <c r="F133" s="30"/>
      <c r="G133" s="30"/>
      <c r="H133" s="30"/>
      <c r="I133" s="37"/>
      <c r="J133" s="30"/>
      <c r="K133" s="30"/>
      <c r="L133" s="30"/>
      <c r="M133" s="31"/>
      <c r="N133" s="32"/>
      <c r="O133" s="33"/>
    </row>
    <row r="134" spans="1:15">
      <c r="A134" s="27"/>
      <c r="B134" s="38"/>
      <c r="C134" s="27"/>
      <c r="D134" s="28"/>
      <c r="E134" s="29"/>
      <c r="F134" s="30"/>
      <c r="G134" s="30"/>
      <c r="H134" s="30"/>
      <c r="I134" s="36"/>
      <c r="J134" s="30"/>
      <c r="K134" s="30"/>
      <c r="L134" s="30"/>
      <c r="M134" s="31"/>
      <c r="N134" s="32"/>
      <c r="O134" s="33"/>
    </row>
    <row r="135" spans="1:15" ht="15.6">
      <c r="A135" s="27"/>
      <c r="B135" s="36"/>
      <c r="C135" s="27"/>
      <c r="D135" s="28"/>
      <c r="E135" s="29"/>
      <c r="F135" s="30"/>
      <c r="G135" s="30"/>
      <c r="H135" s="30"/>
      <c r="I135" s="39"/>
      <c r="J135" s="30"/>
      <c r="K135" s="30"/>
      <c r="L135" s="30"/>
      <c r="M135" s="31"/>
      <c r="N135" s="32"/>
      <c r="O135" s="33"/>
    </row>
  </sheetData>
  <mergeCells count="34">
    <mergeCell ref="A4:N4"/>
    <mergeCell ref="K2:O2"/>
    <mergeCell ref="A5:A6"/>
    <mergeCell ref="B5:B6"/>
    <mergeCell ref="C5:C6"/>
    <mergeCell ref="F5:J5"/>
    <mergeCell ref="K5:K6"/>
    <mergeCell ref="A102:O102"/>
    <mergeCell ref="L5:L6"/>
    <mergeCell ref="M5:M6"/>
    <mergeCell ref="N5:N6"/>
    <mergeCell ref="O5:O6"/>
    <mergeCell ref="D6:E6"/>
    <mergeCell ref="A8:O8"/>
    <mergeCell ref="A41:O41"/>
    <mergeCell ref="A45:D45"/>
    <mergeCell ref="A46:O46"/>
    <mergeCell ref="A68:D68"/>
    <mergeCell ref="A130:O130"/>
    <mergeCell ref="A10:O10"/>
    <mergeCell ref="A11:O11"/>
    <mergeCell ref="A49:D49"/>
    <mergeCell ref="A53:D53"/>
    <mergeCell ref="A58:D58"/>
    <mergeCell ref="A61:D61"/>
    <mergeCell ref="A64:D64"/>
    <mergeCell ref="A67:D67"/>
    <mergeCell ref="A69:D69"/>
    <mergeCell ref="A101:D101"/>
    <mergeCell ref="A126:D126"/>
    <mergeCell ref="A127:D127"/>
    <mergeCell ref="D37:E37"/>
    <mergeCell ref="A70:O70"/>
    <mergeCell ref="A71:O71"/>
  </mergeCells>
  <printOptions horizontalCentered="1"/>
  <pageMargins left="0.39370078740157483" right="0.39370078740157483" top="1.1023622047244095" bottom="0.39370078740157483" header="0.94488188976377963" footer="0.19685039370078741"/>
  <pageSetup paperSize="9" scale="93" orientation="landscape" r:id="rId1"/>
  <headerFooter differentFirst="1" alignWithMargins="0">
    <oddHeader>&amp;C&amp;9&amp;P</oddHeader>
    <oddFooter>&amp;R&amp;8ФСТ Україна</oddFooter>
  </headerFooter>
  <rowBreaks count="2" manualBreakCount="2">
    <brk id="18" max="14" man="1"/>
    <brk id="36"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IV76"/>
  <sheetViews>
    <sheetView view="pageBreakPreview" zoomScale="110" zoomScaleNormal="100" zoomScaleSheetLayoutView="110" workbookViewId="0">
      <selection activeCell="D5" sqref="D5:J6"/>
    </sheetView>
  </sheetViews>
  <sheetFormatPr defaultRowHeight="10.199999999999999"/>
  <cols>
    <col min="1" max="1" width="43" style="238" customWidth="1"/>
    <col min="2" max="2" width="9.44140625" style="238" customWidth="1"/>
    <col min="3" max="3" width="5.5546875" style="64" customWidth="1"/>
    <col min="4" max="4" width="17.88671875" style="238" customWidth="1"/>
    <col min="5" max="5" width="14.88671875" style="238" customWidth="1"/>
    <col min="6" max="6" width="7.33203125" style="238" customWidth="1"/>
    <col min="7" max="7" width="6.5546875" style="238" customWidth="1"/>
    <col min="8" max="9" width="6.109375" style="238" customWidth="1"/>
    <col min="10" max="10" width="6.33203125" style="238" customWidth="1"/>
    <col min="11" max="11" width="5.44140625" style="238" customWidth="1"/>
    <col min="12" max="12" width="8.88671875" style="64" customWidth="1"/>
    <col min="13" max="13" width="7.44140625" style="125" customWidth="1"/>
    <col min="14" max="14" width="11.5546875" style="91" hidden="1" customWidth="1"/>
    <col min="15" max="256" width="8.88671875" style="238"/>
    <col min="257" max="257" width="43" style="238" customWidth="1"/>
    <col min="258" max="258" width="9.44140625" style="238" customWidth="1"/>
    <col min="259" max="259" width="5.5546875" style="238" customWidth="1"/>
    <col min="260" max="260" width="17.88671875" style="238" customWidth="1"/>
    <col min="261" max="261" width="14.88671875" style="238" customWidth="1"/>
    <col min="262" max="262" width="6.6640625" style="238" customWidth="1"/>
    <col min="263" max="263" width="6.5546875" style="238" customWidth="1"/>
    <col min="264" max="265" width="6.109375" style="238" customWidth="1"/>
    <col min="266" max="266" width="6.33203125" style="238" customWidth="1"/>
    <col min="267" max="267" width="5.44140625" style="238" customWidth="1"/>
    <col min="268" max="268" width="8.88671875" style="238" customWidth="1"/>
    <col min="269" max="269" width="7.44140625" style="238" customWidth="1"/>
    <col min="270" max="270" width="11.5546875" style="238" customWidth="1"/>
    <col min="271" max="512" width="8.88671875" style="238"/>
    <col min="513" max="513" width="43" style="238" customWidth="1"/>
    <col min="514" max="514" width="9.44140625" style="238" customWidth="1"/>
    <col min="515" max="515" width="5.5546875" style="238" customWidth="1"/>
    <col min="516" max="516" width="17.88671875" style="238" customWidth="1"/>
    <col min="517" max="517" width="14.88671875" style="238" customWidth="1"/>
    <col min="518" max="518" width="6.6640625" style="238" customWidth="1"/>
    <col min="519" max="519" width="6.5546875" style="238" customWidth="1"/>
    <col min="520" max="521" width="6.109375" style="238" customWidth="1"/>
    <col min="522" max="522" width="6.33203125" style="238" customWidth="1"/>
    <col min="523" max="523" width="5.44140625" style="238" customWidth="1"/>
    <col min="524" max="524" width="8.88671875" style="238" customWidth="1"/>
    <col min="525" max="525" width="7.44140625" style="238" customWidth="1"/>
    <col min="526" max="526" width="11.5546875" style="238" customWidth="1"/>
    <col min="527" max="768" width="8.88671875" style="238"/>
    <col min="769" max="769" width="43" style="238" customWidth="1"/>
    <col min="770" max="770" width="9.44140625" style="238" customWidth="1"/>
    <col min="771" max="771" width="5.5546875" style="238" customWidth="1"/>
    <col min="772" max="772" width="17.88671875" style="238" customWidth="1"/>
    <col min="773" max="773" width="14.88671875" style="238" customWidth="1"/>
    <col min="774" max="774" width="6.6640625" style="238" customWidth="1"/>
    <col min="775" max="775" width="6.5546875" style="238" customWidth="1"/>
    <col min="776" max="777" width="6.109375" style="238" customWidth="1"/>
    <col min="778" max="778" width="6.33203125" style="238" customWidth="1"/>
    <col min="779" max="779" width="5.44140625" style="238" customWidth="1"/>
    <col min="780" max="780" width="8.88671875" style="238" customWidth="1"/>
    <col min="781" max="781" width="7.44140625" style="238" customWidth="1"/>
    <col min="782" max="782" width="11.5546875" style="238" customWidth="1"/>
    <col min="783" max="1024" width="8.88671875" style="238"/>
    <col min="1025" max="1025" width="43" style="238" customWidth="1"/>
    <col min="1026" max="1026" width="9.44140625" style="238" customWidth="1"/>
    <col min="1027" max="1027" width="5.5546875" style="238" customWidth="1"/>
    <col min="1028" max="1028" width="17.88671875" style="238" customWidth="1"/>
    <col min="1029" max="1029" width="14.88671875" style="238" customWidth="1"/>
    <col min="1030" max="1030" width="6.6640625" style="238" customWidth="1"/>
    <col min="1031" max="1031" width="6.5546875" style="238" customWidth="1"/>
    <col min="1032" max="1033" width="6.109375" style="238" customWidth="1"/>
    <col min="1034" max="1034" width="6.33203125" style="238" customWidth="1"/>
    <col min="1035" max="1035" width="5.44140625" style="238" customWidth="1"/>
    <col min="1036" max="1036" width="8.88671875" style="238" customWidth="1"/>
    <col min="1037" max="1037" width="7.44140625" style="238" customWidth="1"/>
    <col min="1038" max="1038" width="11.5546875" style="238" customWidth="1"/>
    <col min="1039" max="1280" width="8.88671875" style="238"/>
    <col min="1281" max="1281" width="43" style="238" customWidth="1"/>
    <col min="1282" max="1282" width="9.44140625" style="238" customWidth="1"/>
    <col min="1283" max="1283" width="5.5546875" style="238" customWidth="1"/>
    <col min="1284" max="1284" width="17.88671875" style="238" customWidth="1"/>
    <col min="1285" max="1285" width="14.88671875" style="238" customWidth="1"/>
    <col min="1286" max="1286" width="6.6640625" style="238" customWidth="1"/>
    <col min="1287" max="1287" width="6.5546875" style="238" customWidth="1"/>
    <col min="1288" max="1289" width="6.109375" style="238" customWidth="1"/>
    <col min="1290" max="1290" width="6.33203125" style="238" customWidth="1"/>
    <col min="1291" max="1291" width="5.44140625" style="238" customWidth="1"/>
    <col min="1292" max="1292" width="8.88671875" style="238" customWidth="1"/>
    <col min="1293" max="1293" width="7.44140625" style="238" customWidth="1"/>
    <col min="1294" max="1294" width="11.5546875" style="238" customWidth="1"/>
    <col min="1295" max="1536" width="8.88671875" style="238"/>
    <col min="1537" max="1537" width="43" style="238" customWidth="1"/>
    <col min="1538" max="1538" width="9.44140625" style="238" customWidth="1"/>
    <col min="1539" max="1539" width="5.5546875" style="238" customWidth="1"/>
    <col min="1540" max="1540" width="17.88671875" style="238" customWidth="1"/>
    <col min="1541" max="1541" width="14.88671875" style="238" customWidth="1"/>
    <col min="1542" max="1542" width="6.6640625" style="238" customWidth="1"/>
    <col min="1543" max="1543" width="6.5546875" style="238" customWidth="1"/>
    <col min="1544" max="1545" width="6.109375" style="238" customWidth="1"/>
    <col min="1546" max="1546" width="6.33203125" style="238" customWidth="1"/>
    <col min="1547" max="1547" width="5.44140625" style="238" customWidth="1"/>
    <col min="1548" max="1548" width="8.88671875" style="238" customWidth="1"/>
    <col min="1549" max="1549" width="7.44140625" style="238" customWidth="1"/>
    <col min="1550" max="1550" width="11.5546875" style="238" customWidth="1"/>
    <col min="1551" max="1792" width="8.88671875" style="238"/>
    <col min="1793" max="1793" width="43" style="238" customWidth="1"/>
    <col min="1794" max="1794" width="9.44140625" style="238" customWidth="1"/>
    <col min="1795" max="1795" width="5.5546875" style="238" customWidth="1"/>
    <col min="1796" max="1796" width="17.88671875" style="238" customWidth="1"/>
    <col min="1797" max="1797" width="14.88671875" style="238" customWidth="1"/>
    <col min="1798" max="1798" width="6.6640625" style="238" customWidth="1"/>
    <col min="1799" max="1799" width="6.5546875" style="238" customWidth="1"/>
    <col min="1800" max="1801" width="6.109375" style="238" customWidth="1"/>
    <col min="1802" max="1802" width="6.33203125" style="238" customWidth="1"/>
    <col min="1803" max="1803" width="5.44140625" style="238" customWidth="1"/>
    <col min="1804" max="1804" width="8.88671875" style="238" customWidth="1"/>
    <col min="1805" max="1805" width="7.44140625" style="238" customWidth="1"/>
    <col min="1806" max="1806" width="11.5546875" style="238" customWidth="1"/>
    <col min="1807" max="2048" width="8.88671875" style="238"/>
    <col min="2049" max="2049" width="43" style="238" customWidth="1"/>
    <col min="2050" max="2050" width="9.44140625" style="238" customWidth="1"/>
    <col min="2051" max="2051" width="5.5546875" style="238" customWidth="1"/>
    <col min="2052" max="2052" width="17.88671875" style="238" customWidth="1"/>
    <col min="2053" max="2053" width="14.88671875" style="238" customWidth="1"/>
    <col min="2054" max="2054" width="6.6640625" style="238" customWidth="1"/>
    <col min="2055" max="2055" width="6.5546875" style="238" customWidth="1"/>
    <col min="2056" max="2057" width="6.109375" style="238" customWidth="1"/>
    <col min="2058" max="2058" width="6.33203125" style="238" customWidth="1"/>
    <col min="2059" max="2059" width="5.44140625" style="238" customWidth="1"/>
    <col min="2060" max="2060" width="8.88671875" style="238" customWidth="1"/>
    <col min="2061" max="2061" width="7.44140625" style="238" customWidth="1"/>
    <col min="2062" max="2062" width="11.5546875" style="238" customWidth="1"/>
    <col min="2063" max="2304" width="8.88671875" style="238"/>
    <col min="2305" max="2305" width="43" style="238" customWidth="1"/>
    <col min="2306" max="2306" width="9.44140625" style="238" customWidth="1"/>
    <col min="2307" max="2307" width="5.5546875" style="238" customWidth="1"/>
    <col min="2308" max="2308" width="17.88671875" style="238" customWidth="1"/>
    <col min="2309" max="2309" width="14.88671875" style="238" customWidth="1"/>
    <col min="2310" max="2310" width="6.6640625" style="238" customWidth="1"/>
    <col min="2311" max="2311" width="6.5546875" style="238" customWidth="1"/>
    <col min="2312" max="2313" width="6.109375" style="238" customWidth="1"/>
    <col min="2314" max="2314" width="6.33203125" style="238" customWidth="1"/>
    <col min="2315" max="2315" width="5.44140625" style="238" customWidth="1"/>
    <col min="2316" max="2316" width="8.88671875" style="238" customWidth="1"/>
    <col min="2317" max="2317" width="7.44140625" style="238" customWidth="1"/>
    <col min="2318" max="2318" width="11.5546875" style="238" customWidth="1"/>
    <col min="2319" max="2560" width="8.88671875" style="238"/>
    <col min="2561" max="2561" width="43" style="238" customWidth="1"/>
    <col min="2562" max="2562" width="9.44140625" style="238" customWidth="1"/>
    <col min="2563" max="2563" width="5.5546875" style="238" customWidth="1"/>
    <col min="2564" max="2564" width="17.88671875" style="238" customWidth="1"/>
    <col min="2565" max="2565" width="14.88671875" style="238" customWidth="1"/>
    <col min="2566" max="2566" width="6.6640625" style="238" customWidth="1"/>
    <col min="2567" max="2567" width="6.5546875" style="238" customWidth="1"/>
    <col min="2568" max="2569" width="6.109375" style="238" customWidth="1"/>
    <col min="2570" max="2570" width="6.33203125" style="238" customWidth="1"/>
    <col min="2571" max="2571" width="5.44140625" style="238" customWidth="1"/>
    <col min="2572" max="2572" width="8.88671875" style="238" customWidth="1"/>
    <col min="2573" max="2573" width="7.44140625" style="238" customWidth="1"/>
    <col min="2574" max="2574" width="11.5546875" style="238" customWidth="1"/>
    <col min="2575" max="2816" width="8.88671875" style="238"/>
    <col min="2817" max="2817" width="43" style="238" customWidth="1"/>
    <col min="2818" max="2818" width="9.44140625" style="238" customWidth="1"/>
    <col min="2819" max="2819" width="5.5546875" style="238" customWidth="1"/>
    <col min="2820" max="2820" width="17.88671875" style="238" customWidth="1"/>
    <col min="2821" max="2821" width="14.88671875" style="238" customWidth="1"/>
    <col min="2822" max="2822" width="6.6640625" style="238" customWidth="1"/>
    <col min="2823" max="2823" width="6.5546875" style="238" customWidth="1"/>
    <col min="2824" max="2825" width="6.109375" style="238" customWidth="1"/>
    <col min="2826" max="2826" width="6.33203125" style="238" customWidth="1"/>
    <col min="2827" max="2827" width="5.44140625" style="238" customWidth="1"/>
    <col min="2828" max="2828" width="8.88671875" style="238" customWidth="1"/>
    <col min="2829" max="2829" width="7.44140625" style="238" customWidth="1"/>
    <col min="2830" max="2830" width="11.5546875" style="238" customWidth="1"/>
    <col min="2831" max="3072" width="8.88671875" style="238"/>
    <col min="3073" max="3073" width="43" style="238" customWidth="1"/>
    <col min="3074" max="3074" width="9.44140625" style="238" customWidth="1"/>
    <col min="3075" max="3075" width="5.5546875" style="238" customWidth="1"/>
    <col min="3076" max="3076" width="17.88671875" style="238" customWidth="1"/>
    <col min="3077" max="3077" width="14.88671875" style="238" customWidth="1"/>
    <col min="3078" max="3078" width="6.6640625" style="238" customWidth="1"/>
    <col min="3079" max="3079" width="6.5546875" style="238" customWidth="1"/>
    <col min="3080" max="3081" width="6.109375" style="238" customWidth="1"/>
    <col min="3082" max="3082" width="6.33203125" style="238" customWidth="1"/>
    <col min="3083" max="3083" width="5.44140625" style="238" customWidth="1"/>
    <col min="3084" max="3084" width="8.88671875" style="238" customWidth="1"/>
    <col min="3085" max="3085" width="7.44140625" style="238" customWidth="1"/>
    <col min="3086" max="3086" width="11.5546875" style="238" customWidth="1"/>
    <col min="3087" max="3328" width="8.88671875" style="238"/>
    <col min="3329" max="3329" width="43" style="238" customWidth="1"/>
    <col min="3330" max="3330" width="9.44140625" style="238" customWidth="1"/>
    <col min="3331" max="3331" width="5.5546875" style="238" customWidth="1"/>
    <col min="3332" max="3332" width="17.88671875" style="238" customWidth="1"/>
    <col min="3333" max="3333" width="14.88671875" style="238" customWidth="1"/>
    <col min="3334" max="3334" width="6.6640625" style="238" customWidth="1"/>
    <col min="3335" max="3335" width="6.5546875" style="238" customWidth="1"/>
    <col min="3336" max="3337" width="6.109375" style="238" customWidth="1"/>
    <col min="3338" max="3338" width="6.33203125" style="238" customWidth="1"/>
    <col min="3339" max="3339" width="5.44140625" style="238" customWidth="1"/>
    <col min="3340" max="3340" width="8.88671875" style="238" customWidth="1"/>
    <col min="3341" max="3341" width="7.44140625" style="238" customWidth="1"/>
    <col min="3342" max="3342" width="11.5546875" style="238" customWidth="1"/>
    <col min="3343" max="3584" width="8.88671875" style="238"/>
    <col min="3585" max="3585" width="43" style="238" customWidth="1"/>
    <col min="3586" max="3586" width="9.44140625" style="238" customWidth="1"/>
    <col min="3587" max="3587" width="5.5546875" style="238" customWidth="1"/>
    <col min="3588" max="3588" width="17.88671875" style="238" customWidth="1"/>
    <col min="3589" max="3589" width="14.88671875" style="238" customWidth="1"/>
    <col min="3590" max="3590" width="6.6640625" style="238" customWidth="1"/>
    <col min="3591" max="3591" width="6.5546875" style="238" customWidth="1"/>
    <col min="3592" max="3593" width="6.109375" style="238" customWidth="1"/>
    <col min="3594" max="3594" width="6.33203125" style="238" customWidth="1"/>
    <col min="3595" max="3595" width="5.44140625" style="238" customWidth="1"/>
    <col min="3596" max="3596" width="8.88671875" style="238" customWidth="1"/>
    <col min="3597" max="3597" width="7.44140625" style="238" customWidth="1"/>
    <col min="3598" max="3598" width="11.5546875" style="238" customWidth="1"/>
    <col min="3599" max="3840" width="8.88671875" style="238"/>
    <col min="3841" max="3841" width="43" style="238" customWidth="1"/>
    <col min="3842" max="3842" width="9.44140625" style="238" customWidth="1"/>
    <col min="3843" max="3843" width="5.5546875" style="238" customWidth="1"/>
    <col min="3844" max="3844" width="17.88671875" style="238" customWidth="1"/>
    <col min="3845" max="3845" width="14.88671875" style="238" customWidth="1"/>
    <col min="3846" max="3846" width="6.6640625" style="238" customWidth="1"/>
    <col min="3847" max="3847" width="6.5546875" style="238" customWidth="1"/>
    <col min="3848" max="3849" width="6.109375" style="238" customWidth="1"/>
    <col min="3850" max="3850" width="6.33203125" style="238" customWidth="1"/>
    <col min="3851" max="3851" width="5.44140625" style="238" customWidth="1"/>
    <col min="3852" max="3852" width="8.88671875" style="238" customWidth="1"/>
    <col min="3853" max="3853" width="7.44140625" style="238" customWidth="1"/>
    <col min="3854" max="3854" width="11.5546875" style="238" customWidth="1"/>
    <col min="3855" max="4096" width="8.88671875" style="238"/>
    <col min="4097" max="4097" width="43" style="238" customWidth="1"/>
    <col min="4098" max="4098" width="9.44140625" style="238" customWidth="1"/>
    <col min="4099" max="4099" width="5.5546875" style="238" customWidth="1"/>
    <col min="4100" max="4100" width="17.88671875" style="238" customWidth="1"/>
    <col min="4101" max="4101" width="14.88671875" style="238" customWidth="1"/>
    <col min="4102" max="4102" width="6.6640625" style="238" customWidth="1"/>
    <col min="4103" max="4103" width="6.5546875" style="238" customWidth="1"/>
    <col min="4104" max="4105" width="6.109375" style="238" customWidth="1"/>
    <col min="4106" max="4106" width="6.33203125" style="238" customWidth="1"/>
    <col min="4107" max="4107" width="5.44140625" style="238" customWidth="1"/>
    <col min="4108" max="4108" width="8.88671875" style="238" customWidth="1"/>
    <col min="4109" max="4109" width="7.44140625" style="238" customWidth="1"/>
    <col min="4110" max="4110" width="11.5546875" style="238" customWidth="1"/>
    <col min="4111" max="4352" width="8.88671875" style="238"/>
    <col min="4353" max="4353" width="43" style="238" customWidth="1"/>
    <col min="4354" max="4354" width="9.44140625" style="238" customWidth="1"/>
    <col min="4355" max="4355" width="5.5546875" style="238" customWidth="1"/>
    <col min="4356" max="4356" width="17.88671875" style="238" customWidth="1"/>
    <col min="4357" max="4357" width="14.88671875" style="238" customWidth="1"/>
    <col min="4358" max="4358" width="6.6640625" style="238" customWidth="1"/>
    <col min="4359" max="4359" width="6.5546875" style="238" customWidth="1"/>
    <col min="4360" max="4361" width="6.109375" style="238" customWidth="1"/>
    <col min="4362" max="4362" width="6.33203125" style="238" customWidth="1"/>
    <col min="4363" max="4363" width="5.44140625" style="238" customWidth="1"/>
    <col min="4364" max="4364" width="8.88671875" style="238" customWidth="1"/>
    <col min="4365" max="4365" width="7.44140625" style="238" customWidth="1"/>
    <col min="4366" max="4366" width="11.5546875" style="238" customWidth="1"/>
    <col min="4367" max="4608" width="8.88671875" style="238"/>
    <col min="4609" max="4609" width="43" style="238" customWidth="1"/>
    <col min="4610" max="4610" width="9.44140625" style="238" customWidth="1"/>
    <col min="4611" max="4611" width="5.5546875" style="238" customWidth="1"/>
    <col min="4612" max="4612" width="17.88671875" style="238" customWidth="1"/>
    <col min="4613" max="4613" width="14.88671875" style="238" customWidth="1"/>
    <col min="4614" max="4614" width="6.6640625" style="238" customWidth="1"/>
    <col min="4615" max="4615" width="6.5546875" style="238" customWidth="1"/>
    <col min="4616" max="4617" width="6.109375" style="238" customWidth="1"/>
    <col min="4618" max="4618" width="6.33203125" style="238" customWidth="1"/>
    <col min="4619" max="4619" width="5.44140625" style="238" customWidth="1"/>
    <col min="4620" max="4620" width="8.88671875" style="238" customWidth="1"/>
    <col min="4621" max="4621" width="7.44140625" style="238" customWidth="1"/>
    <col min="4622" max="4622" width="11.5546875" style="238" customWidth="1"/>
    <col min="4623" max="4864" width="8.88671875" style="238"/>
    <col min="4865" max="4865" width="43" style="238" customWidth="1"/>
    <col min="4866" max="4866" width="9.44140625" style="238" customWidth="1"/>
    <col min="4867" max="4867" width="5.5546875" style="238" customWidth="1"/>
    <col min="4868" max="4868" width="17.88671875" style="238" customWidth="1"/>
    <col min="4869" max="4869" width="14.88671875" style="238" customWidth="1"/>
    <col min="4870" max="4870" width="6.6640625" style="238" customWidth="1"/>
    <col min="4871" max="4871" width="6.5546875" style="238" customWidth="1"/>
    <col min="4872" max="4873" width="6.109375" style="238" customWidth="1"/>
    <col min="4874" max="4874" width="6.33203125" style="238" customWidth="1"/>
    <col min="4875" max="4875" width="5.44140625" style="238" customWidth="1"/>
    <col min="4876" max="4876" width="8.88671875" style="238" customWidth="1"/>
    <col min="4877" max="4877" width="7.44140625" style="238" customWidth="1"/>
    <col min="4878" max="4878" width="11.5546875" style="238" customWidth="1"/>
    <col min="4879" max="5120" width="8.88671875" style="238"/>
    <col min="5121" max="5121" width="43" style="238" customWidth="1"/>
    <col min="5122" max="5122" width="9.44140625" style="238" customWidth="1"/>
    <col min="5123" max="5123" width="5.5546875" style="238" customWidth="1"/>
    <col min="5124" max="5124" width="17.88671875" style="238" customWidth="1"/>
    <col min="5125" max="5125" width="14.88671875" style="238" customWidth="1"/>
    <col min="5126" max="5126" width="6.6640625" style="238" customWidth="1"/>
    <col min="5127" max="5127" width="6.5546875" style="238" customWidth="1"/>
    <col min="5128" max="5129" width="6.109375" style="238" customWidth="1"/>
    <col min="5130" max="5130" width="6.33203125" style="238" customWidth="1"/>
    <col min="5131" max="5131" width="5.44140625" style="238" customWidth="1"/>
    <col min="5132" max="5132" width="8.88671875" style="238" customWidth="1"/>
    <col min="5133" max="5133" width="7.44140625" style="238" customWidth="1"/>
    <col min="5134" max="5134" width="11.5546875" style="238" customWidth="1"/>
    <col min="5135" max="5376" width="8.88671875" style="238"/>
    <col min="5377" max="5377" width="43" style="238" customWidth="1"/>
    <col min="5378" max="5378" width="9.44140625" style="238" customWidth="1"/>
    <col min="5379" max="5379" width="5.5546875" style="238" customWidth="1"/>
    <col min="5380" max="5380" width="17.88671875" style="238" customWidth="1"/>
    <col min="5381" max="5381" width="14.88671875" style="238" customWidth="1"/>
    <col min="5382" max="5382" width="6.6640625" style="238" customWidth="1"/>
    <col min="5383" max="5383" width="6.5546875" style="238" customWidth="1"/>
    <col min="5384" max="5385" width="6.109375" style="238" customWidth="1"/>
    <col min="5386" max="5386" width="6.33203125" style="238" customWidth="1"/>
    <col min="5387" max="5387" width="5.44140625" style="238" customWidth="1"/>
    <col min="5388" max="5388" width="8.88671875" style="238" customWidth="1"/>
    <col min="5389" max="5389" width="7.44140625" style="238" customWidth="1"/>
    <col min="5390" max="5390" width="11.5546875" style="238" customWidth="1"/>
    <col min="5391" max="5632" width="8.88671875" style="238"/>
    <col min="5633" max="5633" width="43" style="238" customWidth="1"/>
    <col min="5634" max="5634" width="9.44140625" style="238" customWidth="1"/>
    <col min="5635" max="5635" width="5.5546875" style="238" customWidth="1"/>
    <col min="5636" max="5636" width="17.88671875" style="238" customWidth="1"/>
    <col min="5637" max="5637" width="14.88671875" style="238" customWidth="1"/>
    <col min="5638" max="5638" width="6.6640625" style="238" customWidth="1"/>
    <col min="5639" max="5639" width="6.5546875" style="238" customWidth="1"/>
    <col min="5640" max="5641" width="6.109375" style="238" customWidth="1"/>
    <col min="5642" max="5642" width="6.33203125" style="238" customWidth="1"/>
    <col min="5643" max="5643" width="5.44140625" style="238" customWidth="1"/>
    <col min="5644" max="5644" width="8.88671875" style="238" customWidth="1"/>
    <col min="5645" max="5645" width="7.44140625" style="238" customWidth="1"/>
    <col min="5646" max="5646" width="11.5546875" style="238" customWidth="1"/>
    <col min="5647" max="5888" width="8.88671875" style="238"/>
    <col min="5889" max="5889" width="43" style="238" customWidth="1"/>
    <col min="5890" max="5890" width="9.44140625" style="238" customWidth="1"/>
    <col min="5891" max="5891" width="5.5546875" style="238" customWidth="1"/>
    <col min="5892" max="5892" width="17.88671875" style="238" customWidth="1"/>
    <col min="5893" max="5893" width="14.88671875" style="238" customWidth="1"/>
    <col min="5894" max="5894" width="6.6640625" style="238" customWidth="1"/>
    <col min="5895" max="5895" width="6.5546875" style="238" customWidth="1"/>
    <col min="5896" max="5897" width="6.109375" style="238" customWidth="1"/>
    <col min="5898" max="5898" width="6.33203125" style="238" customWidth="1"/>
    <col min="5899" max="5899" width="5.44140625" style="238" customWidth="1"/>
    <col min="5900" max="5900" width="8.88671875" style="238" customWidth="1"/>
    <col min="5901" max="5901" width="7.44140625" style="238" customWidth="1"/>
    <col min="5902" max="5902" width="11.5546875" style="238" customWidth="1"/>
    <col min="5903" max="6144" width="8.88671875" style="238"/>
    <col min="6145" max="6145" width="43" style="238" customWidth="1"/>
    <col min="6146" max="6146" width="9.44140625" style="238" customWidth="1"/>
    <col min="6147" max="6147" width="5.5546875" style="238" customWidth="1"/>
    <col min="6148" max="6148" width="17.88671875" style="238" customWidth="1"/>
    <col min="6149" max="6149" width="14.88671875" style="238" customWidth="1"/>
    <col min="6150" max="6150" width="6.6640625" style="238" customWidth="1"/>
    <col min="6151" max="6151" width="6.5546875" style="238" customWidth="1"/>
    <col min="6152" max="6153" width="6.109375" style="238" customWidth="1"/>
    <col min="6154" max="6154" width="6.33203125" style="238" customWidth="1"/>
    <col min="6155" max="6155" width="5.44140625" style="238" customWidth="1"/>
    <col min="6156" max="6156" width="8.88671875" style="238" customWidth="1"/>
    <col min="6157" max="6157" width="7.44140625" style="238" customWidth="1"/>
    <col min="6158" max="6158" width="11.5546875" style="238" customWidth="1"/>
    <col min="6159" max="6400" width="8.88671875" style="238"/>
    <col min="6401" max="6401" width="43" style="238" customWidth="1"/>
    <col min="6402" max="6402" width="9.44140625" style="238" customWidth="1"/>
    <col min="6403" max="6403" width="5.5546875" style="238" customWidth="1"/>
    <col min="6404" max="6404" width="17.88671875" style="238" customWidth="1"/>
    <col min="6405" max="6405" width="14.88671875" style="238" customWidth="1"/>
    <col min="6406" max="6406" width="6.6640625" style="238" customWidth="1"/>
    <col min="6407" max="6407" width="6.5546875" style="238" customWidth="1"/>
    <col min="6408" max="6409" width="6.109375" style="238" customWidth="1"/>
    <col min="6410" max="6410" width="6.33203125" style="238" customWidth="1"/>
    <col min="6411" max="6411" width="5.44140625" style="238" customWidth="1"/>
    <col min="6412" max="6412" width="8.88671875" style="238" customWidth="1"/>
    <col min="6413" max="6413" width="7.44140625" style="238" customWidth="1"/>
    <col min="6414" max="6414" width="11.5546875" style="238" customWidth="1"/>
    <col min="6415" max="6656" width="8.88671875" style="238"/>
    <col min="6657" max="6657" width="43" style="238" customWidth="1"/>
    <col min="6658" max="6658" width="9.44140625" style="238" customWidth="1"/>
    <col min="6659" max="6659" width="5.5546875" style="238" customWidth="1"/>
    <col min="6660" max="6660" width="17.88671875" style="238" customWidth="1"/>
    <col min="6661" max="6661" width="14.88671875" style="238" customWidth="1"/>
    <col min="6662" max="6662" width="6.6640625" style="238" customWidth="1"/>
    <col min="6663" max="6663" width="6.5546875" style="238" customWidth="1"/>
    <col min="6664" max="6665" width="6.109375" style="238" customWidth="1"/>
    <col min="6666" max="6666" width="6.33203125" style="238" customWidth="1"/>
    <col min="6667" max="6667" width="5.44140625" style="238" customWidth="1"/>
    <col min="6668" max="6668" width="8.88671875" style="238" customWidth="1"/>
    <col min="6669" max="6669" width="7.44140625" style="238" customWidth="1"/>
    <col min="6670" max="6670" width="11.5546875" style="238" customWidth="1"/>
    <col min="6671" max="6912" width="8.88671875" style="238"/>
    <col min="6913" max="6913" width="43" style="238" customWidth="1"/>
    <col min="6914" max="6914" width="9.44140625" style="238" customWidth="1"/>
    <col min="6915" max="6915" width="5.5546875" style="238" customWidth="1"/>
    <col min="6916" max="6916" width="17.88671875" style="238" customWidth="1"/>
    <col min="6917" max="6917" width="14.88671875" style="238" customWidth="1"/>
    <col min="6918" max="6918" width="6.6640625" style="238" customWidth="1"/>
    <col min="6919" max="6919" width="6.5546875" style="238" customWidth="1"/>
    <col min="6920" max="6921" width="6.109375" style="238" customWidth="1"/>
    <col min="6922" max="6922" width="6.33203125" style="238" customWidth="1"/>
    <col min="6923" max="6923" width="5.44140625" style="238" customWidth="1"/>
    <col min="6924" max="6924" width="8.88671875" style="238" customWidth="1"/>
    <col min="6925" max="6925" width="7.44140625" style="238" customWidth="1"/>
    <col min="6926" max="6926" width="11.5546875" style="238" customWidth="1"/>
    <col min="6927" max="7168" width="8.88671875" style="238"/>
    <col min="7169" max="7169" width="43" style="238" customWidth="1"/>
    <col min="7170" max="7170" width="9.44140625" style="238" customWidth="1"/>
    <col min="7171" max="7171" width="5.5546875" style="238" customWidth="1"/>
    <col min="7172" max="7172" width="17.88671875" style="238" customWidth="1"/>
    <col min="7173" max="7173" width="14.88671875" style="238" customWidth="1"/>
    <col min="7174" max="7174" width="6.6640625" style="238" customWidth="1"/>
    <col min="7175" max="7175" width="6.5546875" style="238" customWidth="1"/>
    <col min="7176" max="7177" width="6.109375" style="238" customWidth="1"/>
    <col min="7178" max="7178" width="6.33203125" style="238" customWidth="1"/>
    <col min="7179" max="7179" width="5.44140625" style="238" customWidth="1"/>
    <col min="7180" max="7180" width="8.88671875" style="238" customWidth="1"/>
    <col min="7181" max="7181" width="7.44140625" style="238" customWidth="1"/>
    <col min="7182" max="7182" width="11.5546875" style="238" customWidth="1"/>
    <col min="7183" max="7424" width="8.88671875" style="238"/>
    <col min="7425" max="7425" width="43" style="238" customWidth="1"/>
    <col min="7426" max="7426" width="9.44140625" style="238" customWidth="1"/>
    <col min="7427" max="7427" width="5.5546875" style="238" customWidth="1"/>
    <col min="7428" max="7428" width="17.88671875" style="238" customWidth="1"/>
    <col min="7429" max="7429" width="14.88671875" style="238" customWidth="1"/>
    <col min="7430" max="7430" width="6.6640625" style="238" customWidth="1"/>
    <col min="7431" max="7431" width="6.5546875" style="238" customWidth="1"/>
    <col min="7432" max="7433" width="6.109375" style="238" customWidth="1"/>
    <col min="7434" max="7434" width="6.33203125" style="238" customWidth="1"/>
    <col min="7435" max="7435" width="5.44140625" style="238" customWidth="1"/>
    <col min="7436" max="7436" width="8.88671875" style="238" customWidth="1"/>
    <col min="7437" max="7437" width="7.44140625" style="238" customWidth="1"/>
    <col min="7438" max="7438" width="11.5546875" style="238" customWidth="1"/>
    <col min="7439" max="7680" width="8.88671875" style="238"/>
    <col min="7681" max="7681" width="43" style="238" customWidth="1"/>
    <col min="7682" max="7682" width="9.44140625" style="238" customWidth="1"/>
    <col min="7683" max="7683" width="5.5546875" style="238" customWidth="1"/>
    <col min="7684" max="7684" width="17.88671875" style="238" customWidth="1"/>
    <col min="7685" max="7685" width="14.88671875" style="238" customWidth="1"/>
    <col min="7686" max="7686" width="6.6640625" style="238" customWidth="1"/>
    <col min="7687" max="7687" width="6.5546875" style="238" customWidth="1"/>
    <col min="7688" max="7689" width="6.109375" style="238" customWidth="1"/>
    <col min="7690" max="7690" width="6.33203125" style="238" customWidth="1"/>
    <col min="7691" max="7691" width="5.44140625" style="238" customWidth="1"/>
    <col min="7692" max="7692" width="8.88671875" style="238" customWidth="1"/>
    <col min="7693" max="7693" width="7.44140625" style="238" customWidth="1"/>
    <col min="7694" max="7694" width="11.5546875" style="238" customWidth="1"/>
    <col min="7695" max="7936" width="8.88671875" style="238"/>
    <col min="7937" max="7937" width="43" style="238" customWidth="1"/>
    <col min="7938" max="7938" width="9.44140625" style="238" customWidth="1"/>
    <col min="7939" max="7939" width="5.5546875" style="238" customWidth="1"/>
    <col min="7940" max="7940" width="17.88671875" style="238" customWidth="1"/>
    <col min="7941" max="7941" width="14.88671875" style="238" customWidth="1"/>
    <col min="7942" max="7942" width="6.6640625" style="238" customWidth="1"/>
    <col min="7943" max="7943" width="6.5546875" style="238" customWidth="1"/>
    <col min="7944" max="7945" width="6.109375" style="238" customWidth="1"/>
    <col min="7946" max="7946" width="6.33203125" style="238" customWidth="1"/>
    <col min="7947" max="7947" width="5.44140625" style="238" customWidth="1"/>
    <col min="7948" max="7948" width="8.88671875" style="238" customWidth="1"/>
    <col min="7949" max="7949" width="7.44140625" style="238" customWidth="1"/>
    <col min="7950" max="7950" width="11.5546875" style="238" customWidth="1"/>
    <col min="7951" max="8192" width="8.88671875" style="238"/>
    <col min="8193" max="8193" width="43" style="238" customWidth="1"/>
    <col min="8194" max="8194" width="9.44140625" style="238" customWidth="1"/>
    <col min="8195" max="8195" width="5.5546875" style="238" customWidth="1"/>
    <col min="8196" max="8196" width="17.88671875" style="238" customWidth="1"/>
    <col min="8197" max="8197" width="14.88671875" style="238" customWidth="1"/>
    <col min="8198" max="8198" width="6.6640625" style="238" customWidth="1"/>
    <col min="8199" max="8199" width="6.5546875" style="238" customWidth="1"/>
    <col min="8200" max="8201" width="6.109375" style="238" customWidth="1"/>
    <col min="8202" max="8202" width="6.33203125" style="238" customWidth="1"/>
    <col min="8203" max="8203" width="5.44140625" style="238" customWidth="1"/>
    <col min="8204" max="8204" width="8.88671875" style="238" customWidth="1"/>
    <col min="8205" max="8205" width="7.44140625" style="238" customWidth="1"/>
    <col min="8206" max="8206" width="11.5546875" style="238" customWidth="1"/>
    <col min="8207" max="8448" width="8.88671875" style="238"/>
    <col min="8449" max="8449" width="43" style="238" customWidth="1"/>
    <col min="8450" max="8450" width="9.44140625" style="238" customWidth="1"/>
    <col min="8451" max="8451" width="5.5546875" style="238" customWidth="1"/>
    <col min="8452" max="8452" width="17.88671875" style="238" customWidth="1"/>
    <col min="8453" max="8453" width="14.88671875" style="238" customWidth="1"/>
    <col min="8454" max="8454" width="6.6640625" style="238" customWidth="1"/>
    <col min="8455" max="8455" width="6.5546875" style="238" customWidth="1"/>
    <col min="8456" max="8457" width="6.109375" style="238" customWidth="1"/>
    <col min="8458" max="8458" width="6.33203125" style="238" customWidth="1"/>
    <col min="8459" max="8459" width="5.44140625" style="238" customWidth="1"/>
    <col min="8460" max="8460" width="8.88671875" style="238" customWidth="1"/>
    <col min="8461" max="8461" width="7.44140625" style="238" customWidth="1"/>
    <col min="8462" max="8462" width="11.5546875" style="238" customWidth="1"/>
    <col min="8463" max="8704" width="8.88671875" style="238"/>
    <col min="8705" max="8705" width="43" style="238" customWidth="1"/>
    <col min="8706" max="8706" width="9.44140625" style="238" customWidth="1"/>
    <col min="8707" max="8707" width="5.5546875" style="238" customWidth="1"/>
    <col min="8708" max="8708" width="17.88671875" style="238" customWidth="1"/>
    <col min="8709" max="8709" width="14.88671875" style="238" customWidth="1"/>
    <col min="8710" max="8710" width="6.6640625" style="238" customWidth="1"/>
    <col min="8711" max="8711" width="6.5546875" style="238" customWidth="1"/>
    <col min="8712" max="8713" width="6.109375" style="238" customWidth="1"/>
    <col min="8714" max="8714" width="6.33203125" style="238" customWidth="1"/>
    <col min="8715" max="8715" width="5.44140625" style="238" customWidth="1"/>
    <col min="8716" max="8716" width="8.88671875" style="238" customWidth="1"/>
    <col min="8717" max="8717" width="7.44140625" style="238" customWidth="1"/>
    <col min="8718" max="8718" width="11.5546875" style="238" customWidth="1"/>
    <col min="8719" max="8960" width="8.88671875" style="238"/>
    <col min="8961" max="8961" width="43" style="238" customWidth="1"/>
    <col min="8962" max="8962" width="9.44140625" style="238" customWidth="1"/>
    <col min="8963" max="8963" width="5.5546875" style="238" customWidth="1"/>
    <col min="8964" max="8964" width="17.88671875" style="238" customWidth="1"/>
    <col min="8965" max="8965" width="14.88671875" style="238" customWidth="1"/>
    <col min="8966" max="8966" width="6.6640625" style="238" customWidth="1"/>
    <col min="8967" max="8967" width="6.5546875" style="238" customWidth="1"/>
    <col min="8968" max="8969" width="6.109375" style="238" customWidth="1"/>
    <col min="8970" max="8970" width="6.33203125" style="238" customWidth="1"/>
    <col min="8971" max="8971" width="5.44140625" style="238" customWidth="1"/>
    <col min="8972" max="8972" width="8.88671875" style="238" customWidth="1"/>
    <col min="8973" max="8973" width="7.44140625" style="238" customWidth="1"/>
    <col min="8974" max="8974" width="11.5546875" style="238" customWidth="1"/>
    <col min="8975" max="9216" width="8.88671875" style="238"/>
    <col min="9217" max="9217" width="43" style="238" customWidth="1"/>
    <col min="9218" max="9218" width="9.44140625" style="238" customWidth="1"/>
    <col min="9219" max="9219" width="5.5546875" style="238" customWidth="1"/>
    <col min="9220" max="9220" width="17.88671875" style="238" customWidth="1"/>
    <col min="9221" max="9221" width="14.88671875" style="238" customWidth="1"/>
    <col min="9222" max="9222" width="6.6640625" style="238" customWidth="1"/>
    <col min="9223" max="9223" width="6.5546875" style="238" customWidth="1"/>
    <col min="9224" max="9225" width="6.109375" style="238" customWidth="1"/>
    <col min="9226" max="9226" width="6.33203125" style="238" customWidth="1"/>
    <col min="9227" max="9227" width="5.44140625" style="238" customWidth="1"/>
    <col min="9228" max="9228" width="8.88671875" style="238" customWidth="1"/>
    <col min="9229" max="9229" width="7.44140625" style="238" customWidth="1"/>
    <col min="9230" max="9230" width="11.5546875" style="238" customWidth="1"/>
    <col min="9231" max="9472" width="8.88671875" style="238"/>
    <col min="9473" max="9473" width="43" style="238" customWidth="1"/>
    <col min="9474" max="9474" width="9.44140625" style="238" customWidth="1"/>
    <col min="9475" max="9475" width="5.5546875" style="238" customWidth="1"/>
    <col min="9476" max="9476" width="17.88671875" style="238" customWidth="1"/>
    <col min="9477" max="9477" width="14.88671875" style="238" customWidth="1"/>
    <col min="9478" max="9478" width="6.6640625" style="238" customWidth="1"/>
    <col min="9479" max="9479" width="6.5546875" style="238" customWidth="1"/>
    <col min="9480" max="9481" width="6.109375" style="238" customWidth="1"/>
    <col min="9482" max="9482" width="6.33203125" style="238" customWidth="1"/>
    <col min="9483" max="9483" width="5.44140625" style="238" customWidth="1"/>
    <col min="9484" max="9484" width="8.88671875" style="238" customWidth="1"/>
    <col min="9485" max="9485" width="7.44140625" style="238" customWidth="1"/>
    <col min="9486" max="9486" width="11.5546875" style="238" customWidth="1"/>
    <col min="9487" max="9728" width="8.88671875" style="238"/>
    <col min="9729" max="9729" width="43" style="238" customWidth="1"/>
    <col min="9730" max="9730" width="9.44140625" style="238" customWidth="1"/>
    <col min="9731" max="9731" width="5.5546875" style="238" customWidth="1"/>
    <col min="9732" max="9732" width="17.88671875" style="238" customWidth="1"/>
    <col min="9733" max="9733" width="14.88671875" style="238" customWidth="1"/>
    <col min="9734" max="9734" width="6.6640625" style="238" customWidth="1"/>
    <col min="9735" max="9735" width="6.5546875" style="238" customWidth="1"/>
    <col min="9736" max="9737" width="6.109375" style="238" customWidth="1"/>
    <col min="9738" max="9738" width="6.33203125" style="238" customWidth="1"/>
    <col min="9739" max="9739" width="5.44140625" style="238" customWidth="1"/>
    <col min="9740" max="9740" width="8.88671875" style="238" customWidth="1"/>
    <col min="9741" max="9741" width="7.44140625" style="238" customWidth="1"/>
    <col min="9742" max="9742" width="11.5546875" style="238" customWidth="1"/>
    <col min="9743" max="9984" width="8.88671875" style="238"/>
    <col min="9985" max="9985" width="43" style="238" customWidth="1"/>
    <col min="9986" max="9986" width="9.44140625" style="238" customWidth="1"/>
    <col min="9987" max="9987" width="5.5546875" style="238" customWidth="1"/>
    <col min="9988" max="9988" width="17.88671875" style="238" customWidth="1"/>
    <col min="9989" max="9989" width="14.88671875" style="238" customWidth="1"/>
    <col min="9990" max="9990" width="6.6640625" style="238" customWidth="1"/>
    <col min="9991" max="9991" width="6.5546875" style="238" customWidth="1"/>
    <col min="9992" max="9993" width="6.109375" style="238" customWidth="1"/>
    <col min="9994" max="9994" width="6.33203125" style="238" customWidth="1"/>
    <col min="9995" max="9995" width="5.44140625" style="238" customWidth="1"/>
    <col min="9996" max="9996" width="8.88671875" style="238" customWidth="1"/>
    <col min="9997" max="9997" width="7.44140625" style="238" customWidth="1"/>
    <col min="9998" max="9998" width="11.5546875" style="238" customWidth="1"/>
    <col min="9999" max="10240" width="8.88671875" style="238"/>
    <col min="10241" max="10241" width="43" style="238" customWidth="1"/>
    <col min="10242" max="10242" width="9.44140625" style="238" customWidth="1"/>
    <col min="10243" max="10243" width="5.5546875" style="238" customWidth="1"/>
    <col min="10244" max="10244" width="17.88671875" style="238" customWidth="1"/>
    <col min="10245" max="10245" width="14.88671875" style="238" customWidth="1"/>
    <col min="10246" max="10246" width="6.6640625" style="238" customWidth="1"/>
    <col min="10247" max="10247" width="6.5546875" style="238" customWidth="1"/>
    <col min="10248" max="10249" width="6.109375" style="238" customWidth="1"/>
    <col min="10250" max="10250" width="6.33203125" style="238" customWidth="1"/>
    <col min="10251" max="10251" width="5.44140625" style="238" customWidth="1"/>
    <col min="10252" max="10252" width="8.88671875" style="238" customWidth="1"/>
    <col min="10253" max="10253" width="7.44140625" style="238" customWidth="1"/>
    <col min="10254" max="10254" width="11.5546875" style="238" customWidth="1"/>
    <col min="10255" max="10496" width="8.88671875" style="238"/>
    <col min="10497" max="10497" width="43" style="238" customWidth="1"/>
    <col min="10498" max="10498" width="9.44140625" style="238" customWidth="1"/>
    <col min="10499" max="10499" width="5.5546875" style="238" customWidth="1"/>
    <col min="10500" max="10500" width="17.88671875" style="238" customWidth="1"/>
    <col min="10501" max="10501" width="14.88671875" style="238" customWidth="1"/>
    <col min="10502" max="10502" width="6.6640625" style="238" customWidth="1"/>
    <col min="10503" max="10503" width="6.5546875" style="238" customWidth="1"/>
    <col min="10504" max="10505" width="6.109375" style="238" customWidth="1"/>
    <col min="10506" max="10506" width="6.33203125" style="238" customWidth="1"/>
    <col min="10507" max="10507" width="5.44140625" style="238" customWidth="1"/>
    <col min="10508" max="10508" width="8.88671875" style="238" customWidth="1"/>
    <col min="10509" max="10509" width="7.44140625" style="238" customWidth="1"/>
    <col min="10510" max="10510" width="11.5546875" style="238" customWidth="1"/>
    <col min="10511" max="10752" width="8.88671875" style="238"/>
    <col min="10753" max="10753" width="43" style="238" customWidth="1"/>
    <col min="10754" max="10754" width="9.44140625" style="238" customWidth="1"/>
    <col min="10755" max="10755" width="5.5546875" style="238" customWidth="1"/>
    <col min="10756" max="10756" width="17.88671875" style="238" customWidth="1"/>
    <col min="10757" max="10757" width="14.88671875" style="238" customWidth="1"/>
    <col min="10758" max="10758" width="6.6640625" style="238" customWidth="1"/>
    <col min="10759" max="10759" width="6.5546875" style="238" customWidth="1"/>
    <col min="10760" max="10761" width="6.109375" style="238" customWidth="1"/>
    <col min="10762" max="10762" width="6.33203125" style="238" customWidth="1"/>
    <col min="10763" max="10763" width="5.44140625" style="238" customWidth="1"/>
    <col min="10764" max="10764" width="8.88671875" style="238" customWidth="1"/>
    <col min="10765" max="10765" width="7.44140625" style="238" customWidth="1"/>
    <col min="10766" max="10766" width="11.5546875" style="238" customWidth="1"/>
    <col min="10767" max="11008" width="8.88671875" style="238"/>
    <col min="11009" max="11009" width="43" style="238" customWidth="1"/>
    <col min="11010" max="11010" width="9.44140625" style="238" customWidth="1"/>
    <col min="11011" max="11011" width="5.5546875" style="238" customWidth="1"/>
    <col min="11012" max="11012" width="17.88671875" style="238" customWidth="1"/>
    <col min="11013" max="11013" width="14.88671875" style="238" customWidth="1"/>
    <col min="11014" max="11014" width="6.6640625" style="238" customWidth="1"/>
    <col min="11015" max="11015" width="6.5546875" style="238" customWidth="1"/>
    <col min="11016" max="11017" width="6.109375" style="238" customWidth="1"/>
    <col min="11018" max="11018" width="6.33203125" style="238" customWidth="1"/>
    <col min="11019" max="11019" width="5.44140625" style="238" customWidth="1"/>
    <col min="11020" max="11020" width="8.88671875" style="238" customWidth="1"/>
    <col min="11021" max="11021" width="7.44140625" style="238" customWidth="1"/>
    <col min="11022" max="11022" width="11.5546875" style="238" customWidth="1"/>
    <col min="11023" max="11264" width="8.88671875" style="238"/>
    <col min="11265" max="11265" width="43" style="238" customWidth="1"/>
    <col min="11266" max="11266" width="9.44140625" style="238" customWidth="1"/>
    <col min="11267" max="11267" width="5.5546875" style="238" customWidth="1"/>
    <col min="11268" max="11268" width="17.88671875" style="238" customWidth="1"/>
    <col min="11269" max="11269" width="14.88671875" style="238" customWidth="1"/>
    <col min="11270" max="11270" width="6.6640625" style="238" customWidth="1"/>
    <col min="11271" max="11271" width="6.5546875" style="238" customWidth="1"/>
    <col min="11272" max="11273" width="6.109375" style="238" customWidth="1"/>
    <col min="11274" max="11274" width="6.33203125" style="238" customWidth="1"/>
    <col min="11275" max="11275" width="5.44140625" style="238" customWidth="1"/>
    <col min="11276" max="11276" width="8.88671875" style="238" customWidth="1"/>
    <col min="11277" max="11277" width="7.44140625" style="238" customWidth="1"/>
    <col min="11278" max="11278" width="11.5546875" style="238" customWidth="1"/>
    <col min="11279" max="11520" width="8.88671875" style="238"/>
    <col min="11521" max="11521" width="43" style="238" customWidth="1"/>
    <col min="11522" max="11522" width="9.44140625" style="238" customWidth="1"/>
    <col min="11523" max="11523" width="5.5546875" style="238" customWidth="1"/>
    <col min="11524" max="11524" width="17.88671875" style="238" customWidth="1"/>
    <col min="11525" max="11525" width="14.88671875" style="238" customWidth="1"/>
    <col min="11526" max="11526" width="6.6640625" style="238" customWidth="1"/>
    <col min="11527" max="11527" width="6.5546875" style="238" customWidth="1"/>
    <col min="11528" max="11529" width="6.109375" style="238" customWidth="1"/>
    <col min="11530" max="11530" width="6.33203125" style="238" customWidth="1"/>
    <col min="11531" max="11531" width="5.44140625" style="238" customWidth="1"/>
    <col min="11532" max="11532" width="8.88671875" style="238" customWidth="1"/>
    <col min="11533" max="11533" width="7.44140625" style="238" customWidth="1"/>
    <col min="11534" max="11534" width="11.5546875" style="238" customWidth="1"/>
    <col min="11535" max="11776" width="8.88671875" style="238"/>
    <col min="11777" max="11777" width="43" style="238" customWidth="1"/>
    <col min="11778" max="11778" width="9.44140625" style="238" customWidth="1"/>
    <col min="11779" max="11779" width="5.5546875" style="238" customWidth="1"/>
    <col min="11780" max="11780" width="17.88671875" style="238" customWidth="1"/>
    <col min="11781" max="11781" width="14.88671875" style="238" customWidth="1"/>
    <col min="11782" max="11782" width="6.6640625" style="238" customWidth="1"/>
    <col min="11783" max="11783" width="6.5546875" style="238" customWidth="1"/>
    <col min="11784" max="11785" width="6.109375" style="238" customWidth="1"/>
    <col min="11786" max="11786" width="6.33203125" style="238" customWidth="1"/>
    <col min="11787" max="11787" width="5.44140625" style="238" customWidth="1"/>
    <col min="11788" max="11788" width="8.88671875" style="238" customWidth="1"/>
    <col min="11789" max="11789" width="7.44140625" style="238" customWidth="1"/>
    <col min="11790" max="11790" width="11.5546875" style="238" customWidth="1"/>
    <col min="11791" max="12032" width="8.88671875" style="238"/>
    <col min="12033" max="12033" width="43" style="238" customWidth="1"/>
    <col min="12034" max="12034" width="9.44140625" style="238" customWidth="1"/>
    <col min="12035" max="12035" width="5.5546875" style="238" customWidth="1"/>
    <col min="12036" max="12036" width="17.88671875" style="238" customWidth="1"/>
    <col min="12037" max="12037" width="14.88671875" style="238" customWidth="1"/>
    <col min="12038" max="12038" width="6.6640625" style="238" customWidth="1"/>
    <col min="12039" max="12039" width="6.5546875" style="238" customWidth="1"/>
    <col min="12040" max="12041" width="6.109375" style="238" customWidth="1"/>
    <col min="12042" max="12042" width="6.33203125" style="238" customWidth="1"/>
    <col min="12043" max="12043" width="5.44140625" style="238" customWidth="1"/>
    <col min="12044" max="12044" width="8.88671875" style="238" customWidth="1"/>
    <col min="12045" max="12045" width="7.44140625" style="238" customWidth="1"/>
    <col min="12046" max="12046" width="11.5546875" style="238" customWidth="1"/>
    <col min="12047" max="12288" width="8.88671875" style="238"/>
    <col min="12289" max="12289" width="43" style="238" customWidth="1"/>
    <col min="12290" max="12290" width="9.44140625" style="238" customWidth="1"/>
    <col min="12291" max="12291" width="5.5546875" style="238" customWidth="1"/>
    <col min="12292" max="12292" width="17.88671875" style="238" customWidth="1"/>
    <col min="12293" max="12293" width="14.88671875" style="238" customWidth="1"/>
    <col min="12294" max="12294" width="6.6640625" style="238" customWidth="1"/>
    <col min="12295" max="12295" width="6.5546875" style="238" customWidth="1"/>
    <col min="12296" max="12297" width="6.109375" style="238" customWidth="1"/>
    <col min="12298" max="12298" width="6.33203125" style="238" customWidth="1"/>
    <col min="12299" max="12299" width="5.44140625" style="238" customWidth="1"/>
    <col min="12300" max="12300" width="8.88671875" style="238" customWidth="1"/>
    <col min="12301" max="12301" width="7.44140625" style="238" customWidth="1"/>
    <col min="12302" max="12302" width="11.5546875" style="238" customWidth="1"/>
    <col min="12303" max="12544" width="8.88671875" style="238"/>
    <col min="12545" max="12545" width="43" style="238" customWidth="1"/>
    <col min="12546" max="12546" width="9.44140625" style="238" customWidth="1"/>
    <col min="12547" max="12547" width="5.5546875" style="238" customWidth="1"/>
    <col min="12548" max="12548" width="17.88671875" style="238" customWidth="1"/>
    <col min="12549" max="12549" width="14.88671875" style="238" customWidth="1"/>
    <col min="12550" max="12550" width="6.6640625" style="238" customWidth="1"/>
    <col min="12551" max="12551" width="6.5546875" style="238" customWidth="1"/>
    <col min="12552" max="12553" width="6.109375" style="238" customWidth="1"/>
    <col min="12554" max="12554" width="6.33203125" style="238" customWidth="1"/>
    <col min="12555" max="12555" width="5.44140625" style="238" customWidth="1"/>
    <col min="12556" max="12556" width="8.88671875" style="238" customWidth="1"/>
    <col min="12557" max="12557" width="7.44140625" style="238" customWidth="1"/>
    <col min="12558" max="12558" width="11.5546875" style="238" customWidth="1"/>
    <col min="12559" max="12800" width="8.88671875" style="238"/>
    <col min="12801" max="12801" width="43" style="238" customWidth="1"/>
    <col min="12802" max="12802" width="9.44140625" style="238" customWidth="1"/>
    <col min="12803" max="12803" width="5.5546875" style="238" customWidth="1"/>
    <col min="12804" max="12804" width="17.88671875" style="238" customWidth="1"/>
    <col min="12805" max="12805" width="14.88671875" style="238" customWidth="1"/>
    <col min="12806" max="12806" width="6.6640625" style="238" customWidth="1"/>
    <col min="12807" max="12807" width="6.5546875" style="238" customWidth="1"/>
    <col min="12808" max="12809" width="6.109375" style="238" customWidth="1"/>
    <col min="12810" max="12810" width="6.33203125" style="238" customWidth="1"/>
    <col min="12811" max="12811" width="5.44140625" style="238" customWidth="1"/>
    <col min="12812" max="12812" width="8.88671875" style="238" customWidth="1"/>
    <col min="12813" max="12813" width="7.44140625" style="238" customWidth="1"/>
    <col min="12814" max="12814" width="11.5546875" style="238" customWidth="1"/>
    <col min="12815" max="13056" width="8.88671875" style="238"/>
    <col min="13057" max="13057" width="43" style="238" customWidth="1"/>
    <col min="13058" max="13058" width="9.44140625" style="238" customWidth="1"/>
    <col min="13059" max="13059" width="5.5546875" style="238" customWidth="1"/>
    <col min="13060" max="13060" width="17.88671875" style="238" customWidth="1"/>
    <col min="13061" max="13061" width="14.88671875" style="238" customWidth="1"/>
    <col min="13062" max="13062" width="6.6640625" style="238" customWidth="1"/>
    <col min="13063" max="13063" width="6.5546875" style="238" customWidth="1"/>
    <col min="13064" max="13065" width="6.109375" style="238" customWidth="1"/>
    <col min="13066" max="13066" width="6.33203125" style="238" customWidth="1"/>
    <col min="13067" max="13067" width="5.44140625" style="238" customWidth="1"/>
    <col min="13068" max="13068" width="8.88671875" style="238" customWidth="1"/>
    <col min="13069" max="13069" width="7.44140625" style="238" customWidth="1"/>
    <col min="13070" max="13070" width="11.5546875" style="238" customWidth="1"/>
    <col min="13071" max="13312" width="8.88671875" style="238"/>
    <col min="13313" max="13313" width="43" style="238" customWidth="1"/>
    <col min="13314" max="13314" width="9.44140625" style="238" customWidth="1"/>
    <col min="13315" max="13315" width="5.5546875" style="238" customWidth="1"/>
    <col min="13316" max="13316" width="17.88671875" style="238" customWidth="1"/>
    <col min="13317" max="13317" width="14.88671875" style="238" customWidth="1"/>
    <col min="13318" max="13318" width="6.6640625" style="238" customWidth="1"/>
    <col min="13319" max="13319" width="6.5546875" style="238" customWidth="1"/>
    <col min="13320" max="13321" width="6.109375" style="238" customWidth="1"/>
    <col min="13322" max="13322" width="6.33203125" style="238" customWidth="1"/>
    <col min="13323" max="13323" width="5.44140625" style="238" customWidth="1"/>
    <col min="13324" max="13324" width="8.88671875" style="238" customWidth="1"/>
    <col min="13325" max="13325" width="7.44140625" style="238" customWidth="1"/>
    <col min="13326" max="13326" width="11.5546875" style="238" customWidth="1"/>
    <col min="13327" max="13568" width="8.88671875" style="238"/>
    <col min="13569" max="13569" width="43" style="238" customWidth="1"/>
    <col min="13570" max="13570" width="9.44140625" style="238" customWidth="1"/>
    <col min="13571" max="13571" width="5.5546875" style="238" customWidth="1"/>
    <col min="13572" max="13572" width="17.88671875" style="238" customWidth="1"/>
    <col min="13573" max="13573" width="14.88671875" style="238" customWidth="1"/>
    <col min="13574" max="13574" width="6.6640625" style="238" customWidth="1"/>
    <col min="13575" max="13575" width="6.5546875" style="238" customWidth="1"/>
    <col min="13576" max="13577" width="6.109375" style="238" customWidth="1"/>
    <col min="13578" max="13578" width="6.33203125" style="238" customWidth="1"/>
    <col min="13579" max="13579" width="5.44140625" style="238" customWidth="1"/>
    <col min="13580" max="13580" width="8.88671875" style="238" customWidth="1"/>
    <col min="13581" max="13581" width="7.44140625" style="238" customWidth="1"/>
    <col min="13582" max="13582" width="11.5546875" style="238" customWidth="1"/>
    <col min="13583" max="13824" width="8.88671875" style="238"/>
    <col min="13825" max="13825" width="43" style="238" customWidth="1"/>
    <col min="13826" max="13826" width="9.44140625" style="238" customWidth="1"/>
    <col min="13827" max="13827" width="5.5546875" style="238" customWidth="1"/>
    <col min="13828" max="13828" width="17.88671875" style="238" customWidth="1"/>
    <col min="13829" max="13829" width="14.88671875" style="238" customWidth="1"/>
    <col min="13830" max="13830" width="6.6640625" style="238" customWidth="1"/>
    <col min="13831" max="13831" width="6.5546875" style="238" customWidth="1"/>
    <col min="13832" max="13833" width="6.109375" style="238" customWidth="1"/>
    <col min="13834" max="13834" width="6.33203125" style="238" customWidth="1"/>
    <col min="13835" max="13835" width="5.44140625" style="238" customWidth="1"/>
    <col min="13836" max="13836" width="8.88671875" style="238" customWidth="1"/>
    <col min="13837" max="13837" width="7.44140625" style="238" customWidth="1"/>
    <col min="13838" max="13838" width="11.5546875" style="238" customWidth="1"/>
    <col min="13839" max="14080" width="8.88671875" style="238"/>
    <col min="14081" max="14081" width="43" style="238" customWidth="1"/>
    <col min="14082" max="14082" width="9.44140625" style="238" customWidth="1"/>
    <col min="14083" max="14083" width="5.5546875" style="238" customWidth="1"/>
    <col min="14084" max="14084" width="17.88671875" style="238" customWidth="1"/>
    <col min="14085" max="14085" width="14.88671875" style="238" customWidth="1"/>
    <col min="14086" max="14086" width="6.6640625" style="238" customWidth="1"/>
    <col min="14087" max="14087" width="6.5546875" style="238" customWidth="1"/>
    <col min="14088" max="14089" width="6.109375" style="238" customWidth="1"/>
    <col min="14090" max="14090" width="6.33203125" style="238" customWidth="1"/>
    <col min="14091" max="14091" width="5.44140625" style="238" customWidth="1"/>
    <col min="14092" max="14092" width="8.88671875" style="238" customWidth="1"/>
    <col min="14093" max="14093" width="7.44140625" style="238" customWidth="1"/>
    <col min="14094" max="14094" width="11.5546875" style="238" customWidth="1"/>
    <col min="14095" max="14336" width="8.88671875" style="238"/>
    <col min="14337" max="14337" width="43" style="238" customWidth="1"/>
    <col min="14338" max="14338" width="9.44140625" style="238" customWidth="1"/>
    <col min="14339" max="14339" width="5.5546875" style="238" customWidth="1"/>
    <col min="14340" max="14340" width="17.88671875" style="238" customWidth="1"/>
    <col min="14341" max="14341" width="14.88671875" style="238" customWidth="1"/>
    <col min="14342" max="14342" width="6.6640625" style="238" customWidth="1"/>
    <col min="14343" max="14343" width="6.5546875" style="238" customWidth="1"/>
    <col min="14344" max="14345" width="6.109375" style="238" customWidth="1"/>
    <col min="14346" max="14346" width="6.33203125" style="238" customWidth="1"/>
    <col min="14347" max="14347" width="5.44140625" style="238" customWidth="1"/>
    <col min="14348" max="14348" width="8.88671875" style="238" customWidth="1"/>
    <col min="14349" max="14349" width="7.44140625" style="238" customWidth="1"/>
    <col min="14350" max="14350" width="11.5546875" style="238" customWidth="1"/>
    <col min="14351" max="14592" width="8.88671875" style="238"/>
    <col min="14593" max="14593" width="43" style="238" customWidth="1"/>
    <col min="14594" max="14594" width="9.44140625" style="238" customWidth="1"/>
    <col min="14595" max="14595" width="5.5546875" style="238" customWidth="1"/>
    <col min="14596" max="14596" width="17.88671875" style="238" customWidth="1"/>
    <col min="14597" max="14597" width="14.88671875" style="238" customWidth="1"/>
    <col min="14598" max="14598" width="6.6640625" style="238" customWidth="1"/>
    <col min="14599" max="14599" width="6.5546875" style="238" customWidth="1"/>
    <col min="14600" max="14601" width="6.109375" style="238" customWidth="1"/>
    <col min="14602" max="14602" width="6.33203125" style="238" customWidth="1"/>
    <col min="14603" max="14603" width="5.44140625" style="238" customWidth="1"/>
    <col min="14604" max="14604" width="8.88671875" style="238" customWidth="1"/>
    <col min="14605" max="14605" width="7.44140625" style="238" customWidth="1"/>
    <col min="14606" max="14606" width="11.5546875" style="238" customWidth="1"/>
    <col min="14607" max="14848" width="8.88671875" style="238"/>
    <col min="14849" max="14849" width="43" style="238" customWidth="1"/>
    <col min="14850" max="14850" width="9.44140625" style="238" customWidth="1"/>
    <col min="14851" max="14851" width="5.5546875" style="238" customWidth="1"/>
    <col min="14852" max="14852" width="17.88671875" style="238" customWidth="1"/>
    <col min="14853" max="14853" width="14.88671875" style="238" customWidth="1"/>
    <col min="14854" max="14854" width="6.6640625" style="238" customWidth="1"/>
    <col min="14855" max="14855" width="6.5546875" style="238" customWidth="1"/>
    <col min="14856" max="14857" width="6.109375" style="238" customWidth="1"/>
    <col min="14858" max="14858" width="6.33203125" style="238" customWidth="1"/>
    <col min="14859" max="14859" width="5.44140625" style="238" customWidth="1"/>
    <col min="14860" max="14860" width="8.88671875" style="238" customWidth="1"/>
    <col min="14861" max="14861" width="7.44140625" style="238" customWidth="1"/>
    <col min="14862" max="14862" width="11.5546875" style="238" customWidth="1"/>
    <col min="14863" max="15104" width="8.88671875" style="238"/>
    <col min="15105" max="15105" width="43" style="238" customWidth="1"/>
    <col min="15106" max="15106" width="9.44140625" style="238" customWidth="1"/>
    <col min="15107" max="15107" width="5.5546875" style="238" customWidth="1"/>
    <col min="15108" max="15108" width="17.88671875" style="238" customWidth="1"/>
    <col min="15109" max="15109" width="14.88671875" style="238" customWidth="1"/>
    <col min="15110" max="15110" width="6.6640625" style="238" customWidth="1"/>
    <col min="15111" max="15111" width="6.5546875" style="238" customWidth="1"/>
    <col min="15112" max="15113" width="6.109375" style="238" customWidth="1"/>
    <col min="15114" max="15114" width="6.33203125" style="238" customWidth="1"/>
    <col min="15115" max="15115" width="5.44140625" style="238" customWidth="1"/>
    <col min="15116" max="15116" width="8.88671875" style="238" customWidth="1"/>
    <col min="15117" max="15117" width="7.44140625" style="238" customWidth="1"/>
    <col min="15118" max="15118" width="11.5546875" style="238" customWidth="1"/>
    <col min="15119" max="15360" width="8.88671875" style="238"/>
    <col min="15361" max="15361" width="43" style="238" customWidth="1"/>
    <col min="15362" max="15362" width="9.44140625" style="238" customWidth="1"/>
    <col min="15363" max="15363" width="5.5546875" style="238" customWidth="1"/>
    <col min="15364" max="15364" width="17.88671875" style="238" customWidth="1"/>
    <col min="15365" max="15365" width="14.88671875" style="238" customWidth="1"/>
    <col min="15366" max="15366" width="6.6640625" style="238" customWidth="1"/>
    <col min="15367" max="15367" width="6.5546875" style="238" customWidth="1"/>
    <col min="15368" max="15369" width="6.109375" style="238" customWidth="1"/>
    <col min="15370" max="15370" width="6.33203125" style="238" customWidth="1"/>
    <col min="15371" max="15371" width="5.44140625" style="238" customWidth="1"/>
    <col min="15372" max="15372" width="8.88671875" style="238" customWidth="1"/>
    <col min="15373" max="15373" width="7.44140625" style="238" customWidth="1"/>
    <col min="15374" max="15374" width="11.5546875" style="238" customWidth="1"/>
    <col min="15375" max="15616" width="8.88671875" style="238"/>
    <col min="15617" max="15617" width="43" style="238" customWidth="1"/>
    <col min="15618" max="15618" width="9.44140625" style="238" customWidth="1"/>
    <col min="15619" max="15619" width="5.5546875" style="238" customWidth="1"/>
    <col min="15620" max="15620" width="17.88671875" style="238" customWidth="1"/>
    <col min="15621" max="15621" width="14.88671875" style="238" customWidth="1"/>
    <col min="15622" max="15622" width="6.6640625" style="238" customWidth="1"/>
    <col min="15623" max="15623" width="6.5546875" style="238" customWidth="1"/>
    <col min="15624" max="15625" width="6.109375" style="238" customWidth="1"/>
    <col min="15626" max="15626" width="6.33203125" style="238" customWidth="1"/>
    <col min="15627" max="15627" width="5.44140625" style="238" customWidth="1"/>
    <col min="15628" max="15628" width="8.88671875" style="238" customWidth="1"/>
    <col min="15629" max="15629" width="7.44140625" style="238" customWidth="1"/>
    <col min="15630" max="15630" width="11.5546875" style="238" customWidth="1"/>
    <col min="15631" max="15872" width="8.88671875" style="238"/>
    <col min="15873" max="15873" width="43" style="238" customWidth="1"/>
    <col min="15874" max="15874" width="9.44140625" style="238" customWidth="1"/>
    <col min="15875" max="15875" width="5.5546875" style="238" customWidth="1"/>
    <col min="15876" max="15876" width="17.88671875" style="238" customWidth="1"/>
    <col min="15877" max="15877" width="14.88671875" style="238" customWidth="1"/>
    <col min="15878" max="15878" width="6.6640625" style="238" customWidth="1"/>
    <col min="15879" max="15879" width="6.5546875" style="238" customWidth="1"/>
    <col min="15880" max="15881" width="6.109375" style="238" customWidth="1"/>
    <col min="15882" max="15882" width="6.33203125" style="238" customWidth="1"/>
    <col min="15883" max="15883" width="5.44140625" style="238" customWidth="1"/>
    <col min="15884" max="15884" width="8.88671875" style="238" customWidth="1"/>
    <col min="15885" max="15885" width="7.44140625" style="238" customWidth="1"/>
    <col min="15886" max="15886" width="11.5546875" style="238" customWidth="1"/>
    <col min="15887" max="16128" width="8.88671875" style="238"/>
    <col min="16129" max="16129" width="43" style="238" customWidth="1"/>
    <col min="16130" max="16130" width="9.44140625" style="238" customWidth="1"/>
    <col min="16131" max="16131" width="5.5546875" style="238" customWidth="1"/>
    <col min="16132" max="16132" width="17.88671875" style="238" customWidth="1"/>
    <col min="16133" max="16133" width="14.88671875" style="238" customWidth="1"/>
    <col min="16134" max="16134" width="6.6640625" style="238" customWidth="1"/>
    <col min="16135" max="16135" width="6.5546875" style="238" customWidth="1"/>
    <col min="16136" max="16137" width="6.109375" style="238" customWidth="1"/>
    <col min="16138" max="16138" width="6.33203125" style="238" customWidth="1"/>
    <col min="16139" max="16139" width="5.44140625" style="238" customWidth="1"/>
    <col min="16140" max="16140" width="8.88671875" style="238" customWidth="1"/>
    <col min="16141" max="16141" width="7.44140625" style="238" customWidth="1"/>
    <col min="16142" max="16142" width="11.5546875" style="238" customWidth="1"/>
    <col min="16143" max="16384" width="8.88671875" style="238"/>
  </cols>
  <sheetData>
    <row r="1" spans="1:255" s="271" customFormat="1" ht="18" customHeight="1">
      <c r="K1" s="213" t="s">
        <v>88</v>
      </c>
      <c r="M1" s="331"/>
      <c r="N1" s="213"/>
    </row>
    <row r="2" spans="1:255" s="271" customFormat="1" ht="51.75" customHeight="1">
      <c r="B2" s="64"/>
      <c r="C2" s="64"/>
      <c r="E2" s="273"/>
      <c r="F2" s="64"/>
      <c r="G2" s="64"/>
      <c r="H2" s="64"/>
      <c r="I2" s="64"/>
      <c r="J2" s="64"/>
      <c r="K2" s="446" t="s">
        <v>293</v>
      </c>
      <c r="L2" s="446"/>
      <c r="M2" s="446"/>
      <c r="N2" s="446"/>
      <c r="O2" s="446"/>
      <c r="Q2" s="217"/>
    </row>
    <row r="3" spans="1:255" s="271" customFormat="1" ht="15.75" customHeight="1">
      <c r="B3" s="64"/>
      <c r="C3" s="64"/>
      <c r="E3" s="273"/>
      <c r="F3" s="64"/>
      <c r="G3" s="64"/>
      <c r="H3" s="64"/>
      <c r="I3" s="64"/>
      <c r="J3" s="64"/>
      <c r="K3" s="64"/>
      <c r="L3" s="272"/>
      <c r="M3" s="277"/>
      <c r="N3" s="272"/>
    </row>
    <row r="4" spans="1:255" s="278" customFormat="1" ht="29.25" customHeight="1" thickBot="1">
      <c r="A4" s="445" t="s">
        <v>294</v>
      </c>
      <c r="B4" s="445"/>
      <c r="C4" s="445"/>
      <c r="D4" s="445"/>
      <c r="E4" s="445"/>
      <c r="F4" s="445"/>
      <c r="G4" s="445"/>
      <c r="H4" s="445"/>
      <c r="I4" s="445"/>
      <c r="J4" s="445"/>
      <c r="K4" s="445"/>
      <c r="L4" s="445"/>
      <c r="M4" s="445"/>
      <c r="N4" s="445"/>
    </row>
    <row r="5" spans="1:255" s="67" customFormat="1" ht="24" customHeight="1" thickBot="1">
      <c r="A5" s="463" t="s">
        <v>0</v>
      </c>
      <c r="B5" s="465" t="s">
        <v>89</v>
      </c>
      <c r="C5" s="463" t="s">
        <v>90</v>
      </c>
      <c r="D5" s="412" t="s">
        <v>484</v>
      </c>
      <c r="E5" s="413" t="s">
        <v>3</v>
      </c>
      <c r="F5" s="460" t="s">
        <v>92</v>
      </c>
      <c r="G5" s="467"/>
      <c r="H5" s="467"/>
      <c r="I5" s="467"/>
      <c r="J5" s="461"/>
      <c r="K5" s="468" t="s">
        <v>4</v>
      </c>
      <c r="L5" s="465" t="s">
        <v>5</v>
      </c>
      <c r="M5" s="465" t="s">
        <v>6</v>
      </c>
      <c r="O5" s="458" t="s">
        <v>8</v>
      </c>
    </row>
    <row r="6" spans="1:255" s="70" customFormat="1" ht="26.25" customHeight="1" thickBot="1">
      <c r="A6" s="464"/>
      <c r="B6" s="466"/>
      <c r="C6" s="464"/>
      <c r="D6" s="460" t="s">
        <v>93</v>
      </c>
      <c r="E6" s="461"/>
      <c r="F6" s="68" t="s">
        <v>10</v>
      </c>
      <c r="G6" s="68" t="s">
        <v>11</v>
      </c>
      <c r="H6" s="414" t="s">
        <v>94</v>
      </c>
      <c r="I6" s="68" t="s">
        <v>12</v>
      </c>
      <c r="J6" s="68" t="s">
        <v>13</v>
      </c>
      <c r="K6" s="469"/>
      <c r="L6" s="466"/>
      <c r="M6" s="466"/>
      <c r="O6" s="459"/>
    </row>
    <row r="7" spans="1:255" s="70" customFormat="1" ht="7.2" customHeight="1">
      <c r="A7" s="237"/>
      <c r="B7" s="237"/>
      <c r="C7" s="237"/>
      <c r="D7" s="237"/>
      <c r="E7" s="237"/>
      <c r="F7" s="237"/>
      <c r="G7" s="237"/>
      <c r="H7" s="237"/>
      <c r="I7" s="237"/>
      <c r="J7" s="237"/>
      <c r="K7" s="237"/>
      <c r="L7" s="237"/>
      <c r="M7" s="279"/>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7"/>
      <c r="AY7" s="237"/>
      <c r="AZ7" s="237"/>
      <c r="BA7" s="237"/>
      <c r="BB7" s="237"/>
      <c r="BC7" s="237"/>
      <c r="BD7" s="237"/>
      <c r="BE7" s="237"/>
      <c r="BF7" s="237"/>
      <c r="BG7" s="237"/>
      <c r="BH7" s="237"/>
      <c r="BI7" s="237"/>
      <c r="BJ7" s="237"/>
      <c r="BK7" s="237"/>
      <c r="BL7" s="237"/>
      <c r="BM7" s="237"/>
      <c r="BN7" s="237"/>
      <c r="BO7" s="237"/>
      <c r="BP7" s="237"/>
      <c r="BQ7" s="237"/>
      <c r="BR7" s="237"/>
      <c r="BS7" s="237"/>
      <c r="BT7" s="237"/>
      <c r="BU7" s="237"/>
      <c r="BV7" s="237"/>
      <c r="BW7" s="237"/>
      <c r="BX7" s="237"/>
      <c r="BY7" s="237"/>
      <c r="BZ7" s="237"/>
      <c r="CA7" s="237"/>
      <c r="CB7" s="237"/>
      <c r="CC7" s="237"/>
      <c r="CD7" s="237"/>
      <c r="CE7" s="237"/>
      <c r="CF7" s="237"/>
      <c r="CG7" s="237"/>
      <c r="CH7" s="237"/>
      <c r="CI7" s="237"/>
      <c r="CJ7" s="237"/>
      <c r="CK7" s="237"/>
      <c r="CL7" s="237"/>
      <c r="CM7" s="237"/>
      <c r="CN7" s="237"/>
      <c r="CO7" s="237"/>
      <c r="CP7" s="237"/>
      <c r="CQ7" s="237"/>
      <c r="CR7" s="237"/>
      <c r="CS7" s="237"/>
      <c r="CT7" s="237"/>
      <c r="CU7" s="237"/>
      <c r="CV7" s="237"/>
      <c r="CW7" s="237"/>
      <c r="CX7" s="237"/>
      <c r="CY7" s="237"/>
      <c r="CZ7" s="237"/>
      <c r="DA7" s="237"/>
      <c r="DB7" s="237"/>
      <c r="DC7" s="237"/>
      <c r="DD7" s="237"/>
      <c r="DE7" s="237"/>
      <c r="DF7" s="237"/>
      <c r="DG7" s="237"/>
      <c r="DH7" s="237"/>
      <c r="DI7" s="237"/>
      <c r="DJ7" s="237"/>
      <c r="DK7" s="237"/>
      <c r="DL7" s="237"/>
      <c r="DM7" s="237"/>
      <c r="DN7" s="237"/>
      <c r="DO7" s="237"/>
      <c r="DP7" s="237"/>
      <c r="DQ7" s="237"/>
      <c r="DR7" s="237"/>
      <c r="DS7" s="237"/>
      <c r="DT7" s="237"/>
      <c r="DU7" s="237"/>
      <c r="DV7" s="237"/>
      <c r="DW7" s="237"/>
      <c r="DX7" s="237"/>
      <c r="DY7" s="237"/>
      <c r="DZ7" s="237"/>
      <c r="EA7" s="237"/>
      <c r="EB7" s="237"/>
      <c r="EC7" s="237"/>
      <c r="ED7" s="237"/>
      <c r="EE7" s="237"/>
      <c r="EF7" s="237"/>
      <c r="EG7" s="237"/>
      <c r="EH7" s="237"/>
      <c r="EI7" s="237"/>
      <c r="EJ7" s="237"/>
      <c r="EK7" s="237"/>
      <c r="EL7" s="237"/>
      <c r="EM7" s="237"/>
      <c r="EN7" s="237"/>
      <c r="EO7" s="237"/>
      <c r="EP7" s="237"/>
      <c r="EQ7" s="237"/>
      <c r="ER7" s="237"/>
      <c r="ES7" s="237"/>
      <c r="ET7" s="237"/>
      <c r="EU7" s="237"/>
      <c r="EV7" s="237"/>
      <c r="EW7" s="237"/>
      <c r="EX7" s="237"/>
      <c r="EY7" s="237"/>
      <c r="EZ7" s="237"/>
      <c r="FA7" s="237"/>
      <c r="FB7" s="237"/>
      <c r="FC7" s="237"/>
      <c r="FD7" s="237"/>
      <c r="FE7" s="237"/>
      <c r="FF7" s="237"/>
      <c r="FG7" s="237"/>
      <c r="FH7" s="237"/>
      <c r="FI7" s="237"/>
      <c r="FJ7" s="237"/>
      <c r="FK7" s="237"/>
      <c r="FL7" s="237"/>
      <c r="FM7" s="237"/>
      <c r="FN7" s="237"/>
      <c r="FO7" s="237"/>
      <c r="FP7" s="237"/>
      <c r="FQ7" s="237"/>
      <c r="FR7" s="237"/>
      <c r="FS7" s="237"/>
      <c r="FT7" s="237"/>
      <c r="FU7" s="237"/>
      <c r="FV7" s="237"/>
      <c r="FW7" s="237"/>
      <c r="FX7" s="237"/>
      <c r="FY7" s="237"/>
      <c r="FZ7" s="237"/>
      <c r="GA7" s="237"/>
      <c r="GB7" s="237"/>
      <c r="GC7" s="237"/>
      <c r="GD7" s="237"/>
      <c r="GE7" s="237"/>
      <c r="GF7" s="237"/>
      <c r="GG7" s="237"/>
      <c r="GH7" s="237"/>
      <c r="GI7" s="237"/>
      <c r="GJ7" s="237"/>
      <c r="GK7" s="237"/>
      <c r="GL7" s="237"/>
      <c r="GM7" s="237"/>
      <c r="GN7" s="237"/>
      <c r="GO7" s="237"/>
      <c r="GP7" s="237"/>
      <c r="GQ7" s="237"/>
      <c r="GR7" s="237"/>
      <c r="GS7" s="237"/>
      <c r="GT7" s="237"/>
      <c r="GU7" s="237"/>
      <c r="GV7" s="237"/>
      <c r="GW7" s="237"/>
      <c r="GX7" s="237"/>
      <c r="GY7" s="237"/>
      <c r="GZ7" s="237"/>
      <c r="HA7" s="237"/>
      <c r="HB7" s="237"/>
      <c r="HC7" s="237"/>
      <c r="HD7" s="237"/>
      <c r="HE7" s="237"/>
      <c r="HF7" s="237"/>
      <c r="HG7" s="237"/>
      <c r="HH7" s="237"/>
      <c r="HI7" s="237"/>
      <c r="HJ7" s="237"/>
      <c r="HK7" s="237"/>
      <c r="HL7" s="237"/>
      <c r="HM7" s="237"/>
      <c r="HN7" s="237"/>
      <c r="HO7" s="237"/>
      <c r="HP7" s="237"/>
      <c r="HQ7" s="237"/>
      <c r="HR7" s="237"/>
      <c r="HS7" s="237"/>
      <c r="HT7" s="237"/>
      <c r="HU7" s="237"/>
      <c r="HV7" s="237"/>
      <c r="HW7" s="237"/>
      <c r="HX7" s="237"/>
      <c r="HY7" s="237"/>
      <c r="HZ7" s="237"/>
      <c r="IA7" s="237"/>
      <c r="IB7" s="237"/>
      <c r="IC7" s="237"/>
      <c r="ID7" s="237"/>
      <c r="IE7" s="237"/>
      <c r="IF7" s="237"/>
      <c r="IG7" s="237"/>
      <c r="IH7" s="237"/>
      <c r="II7" s="237"/>
      <c r="IJ7" s="237"/>
      <c r="IK7" s="237"/>
      <c r="IL7" s="237"/>
      <c r="IM7" s="237"/>
      <c r="IN7" s="237"/>
      <c r="IO7" s="237"/>
      <c r="IP7" s="237"/>
      <c r="IQ7" s="237"/>
      <c r="IR7" s="237"/>
      <c r="IS7" s="237"/>
      <c r="IT7" s="237"/>
      <c r="IU7" s="237"/>
    </row>
    <row r="8" spans="1:255" s="96" customFormat="1" ht="20.25" customHeight="1">
      <c r="A8" s="462" t="s">
        <v>147</v>
      </c>
      <c r="B8" s="462"/>
      <c r="C8" s="462"/>
      <c r="D8" s="462"/>
      <c r="E8" s="462"/>
      <c r="F8" s="462"/>
      <c r="G8" s="462"/>
      <c r="H8" s="462"/>
      <c r="I8" s="462"/>
      <c r="J8" s="462"/>
      <c r="K8" s="462"/>
      <c r="L8" s="462"/>
      <c r="M8" s="462"/>
      <c r="N8" s="462"/>
      <c r="O8" s="454"/>
      <c r="P8" s="454"/>
      <c r="Q8" s="454"/>
      <c r="R8" s="454"/>
      <c r="S8" s="454"/>
      <c r="T8" s="454"/>
      <c r="U8" s="454"/>
      <c r="V8" s="454"/>
      <c r="W8" s="454"/>
      <c r="X8" s="454"/>
      <c r="Y8" s="454"/>
      <c r="Z8" s="454"/>
      <c r="AA8" s="454"/>
      <c r="AB8" s="454"/>
      <c r="AC8" s="454"/>
      <c r="AD8" s="454"/>
      <c r="AE8" s="454"/>
      <c r="AF8" s="454"/>
      <c r="AG8" s="454"/>
      <c r="AH8" s="454"/>
      <c r="AI8" s="454"/>
      <c r="AJ8" s="454"/>
      <c r="AK8" s="454"/>
      <c r="AL8" s="454"/>
      <c r="AM8" s="454"/>
      <c r="AN8" s="454"/>
      <c r="AO8" s="454"/>
      <c r="AP8" s="454"/>
      <c r="AQ8" s="454"/>
      <c r="AR8" s="454"/>
      <c r="AS8" s="454"/>
      <c r="AT8" s="454"/>
      <c r="AU8" s="454"/>
      <c r="AV8" s="454"/>
      <c r="AW8" s="454"/>
      <c r="AX8" s="454"/>
      <c r="AY8" s="454"/>
      <c r="AZ8" s="454"/>
      <c r="BA8" s="454"/>
      <c r="BB8" s="454"/>
      <c r="BC8" s="454"/>
      <c r="BD8" s="454"/>
      <c r="BE8" s="454"/>
      <c r="BF8" s="454"/>
      <c r="BG8" s="454"/>
      <c r="BH8" s="454"/>
      <c r="BI8" s="454"/>
      <c r="BJ8" s="454"/>
      <c r="BK8" s="454"/>
      <c r="BL8" s="454"/>
      <c r="BM8" s="454"/>
      <c r="BN8" s="454"/>
      <c r="BO8" s="454"/>
      <c r="BP8" s="454"/>
      <c r="BQ8" s="454"/>
      <c r="BR8" s="454"/>
      <c r="BS8" s="454"/>
      <c r="BT8" s="454"/>
      <c r="BU8" s="454"/>
      <c r="BV8" s="454"/>
      <c r="BW8" s="454"/>
      <c r="BX8" s="454"/>
      <c r="BY8" s="454"/>
      <c r="BZ8" s="454"/>
      <c r="CA8" s="454"/>
      <c r="CB8" s="454"/>
      <c r="CC8" s="454"/>
      <c r="CD8" s="454"/>
      <c r="CE8" s="454"/>
      <c r="CF8" s="454"/>
      <c r="CG8" s="454"/>
      <c r="CH8" s="454"/>
      <c r="CI8" s="454"/>
      <c r="CJ8" s="454"/>
      <c r="CK8" s="454"/>
      <c r="CL8" s="454"/>
      <c r="CM8" s="454"/>
      <c r="CN8" s="454"/>
      <c r="CO8" s="454"/>
      <c r="CP8" s="454"/>
      <c r="CQ8" s="454"/>
      <c r="CR8" s="454"/>
      <c r="CS8" s="454"/>
      <c r="CT8" s="454"/>
      <c r="CU8" s="454"/>
      <c r="CV8" s="454"/>
      <c r="CW8" s="454"/>
      <c r="CX8" s="454"/>
      <c r="CY8" s="454"/>
      <c r="CZ8" s="454"/>
      <c r="DA8" s="454"/>
      <c r="DB8" s="454"/>
      <c r="DC8" s="454"/>
      <c r="DD8" s="454"/>
      <c r="DE8" s="454"/>
      <c r="DF8" s="454"/>
      <c r="DG8" s="454"/>
      <c r="DH8" s="454"/>
      <c r="DI8" s="454"/>
      <c r="DJ8" s="454"/>
      <c r="DK8" s="454"/>
      <c r="DL8" s="454"/>
      <c r="DM8" s="454"/>
      <c r="DN8" s="454"/>
      <c r="DO8" s="454"/>
      <c r="DP8" s="454"/>
      <c r="DQ8" s="454"/>
      <c r="DR8" s="454"/>
      <c r="DS8" s="454"/>
      <c r="DT8" s="454"/>
      <c r="DU8" s="454"/>
      <c r="DV8" s="454"/>
      <c r="DW8" s="454"/>
      <c r="DX8" s="454"/>
      <c r="DY8" s="454"/>
      <c r="DZ8" s="454"/>
      <c r="EA8" s="454"/>
      <c r="EB8" s="454"/>
      <c r="EC8" s="454"/>
      <c r="ED8" s="454"/>
      <c r="EE8" s="454"/>
      <c r="EF8" s="454"/>
      <c r="EG8" s="454"/>
      <c r="EH8" s="454"/>
      <c r="EI8" s="454"/>
      <c r="EJ8" s="454"/>
      <c r="EK8" s="454"/>
      <c r="EL8" s="454"/>
      <c r="EM8" s="454"/>
      <c r="EN8" s="454"/>
      <c r="EO8" s="454"/>
      <c r="EP8" s="454"/>
      <c r="EQ8" s="454"/>
      <c r="ER8" s="454"/>
      <c r="ES8" s="454"/>
      <c r="ET8" s="454"/>
      <c r="EU8" s="454"/>
      <c r="EV8" s="454"/>
      <c r="EW8" s="454"/>
      <c r="EX8" s="454"/>
      <c r="EY8" s="454"/>
      <c r="EZ8" s="454"/>
      <c r="FA8" s="454"/>
      <c r="FB8" s="454"/>
      <c r="FC8" s="454"/>
      <c r="FD8" s="454"/>
      <c r="FE8" s="454"/>
      <c r="FF8" s="454"/>
      <c r="FG8" s="454"/>
      <c r="FH8" s="454"/>
      <c r="FI8" s="454"/>
      <c r="FJ8" s="454"/>
      <c r="FK8" s="454"/>
      <c r="FL8" s="454"/>
      <c r="FM8" s="454"/>
      <c r="FN8" s="454"/>
      <c r="FO8" s="454"/>
      <c r="FP8" s="454"/>
      <c r="FQ8" s="454"/>
      <c r="FR8" s="454"/>
      <c r="FS8" s="454"/>
      <c r="FT8" s="454"/>
      <c r="FU8" s="454"/>
      <c r="FV8" s="454"/>
      <c r="FW8" s="454"/>
      <c r="FX8" s="454"/>
      <c r="FY8" s="454"/>
      <c r="FZ8" s="454"/>
      <c r="GA8" s="454"/>
      <c r="GB8" s="454"/>
      <c r="GC8" s="454"/>
      <c r="GD8" s="454"/>
      <c r="GE8" s="454"/>
      <c r="GF8" s="454"/>
      <c r="GG8" s="454"/>
      <c r="GH8" s="454"/>
      <c r="GI8" s="454"/>
      <c r="GJ8" s="454"/>
      <c r="GK8" s="454"/>
      <c r="GL8" s="454"/>
      <c r="GM8" s="454"/>
      <c r="GN8" s="454"/>
      <c r="GO8" s="454"/>
      <c r="GP8" s="454"/>
      <c r="GQ8" s="454"/>
      <c r="GR8" s="454"/>
      <c r="GS8" s="454"/>
      <c r="GT8" s="454"/>
      <c r="GU8" s="454"/>
      <c r="GV8" s="454"/>
      <c r="GW8" s="454"/>
      <c r="GX8" s="454"/>
      <c r="GY8" s="454"/>
      <c r="GZ8" s="454"/>
      <c r="HA8" s="454"/>
      <c r="HB8" s="454"/>
      <c r="HC8" s="454"/>
      <c r="HD8" s="454"/>
      <c r="HE8" s="454"/>
      <c r="HF8" s="454"/>
      <c r="HG8" s="454"/>
      <c r="HH8" s="454"/>
      <c r="HI8" s="454"/>
      <c r="HJ8" s="454"/>
      <c r="HK8" s="454"/>
      <c r="HL8" s="454"/>
      <c r="HM8" s="454"/>
      <c r="HN8" s="454"/>
      <c r="HO8" s="454"/>
      <c r="HP8" s="454"/>
      <c r="HQ8" s="454"/>
      <c r="HR8" s="454"/>
      <c r="HS8" s="454"/>
      <c r="HT8" s="454"/>
      <c r="HU8" s="454"/>
      <c r="HV8" s="454"/>
      <c r="HW8" s="454"/>
      <c r="HX8" s="454"/>
      <c r="HY8" s="454"/>
      <c r="HZ8" s="454"/>
      <c r="IA8" s="454"/>
      <c r="IB8" s="454"/>
      <c r="IC8" s="454"/>
      <c r="ID8" s="454"/>
      <c r="IE8" s="454"/>
      <c r="IF8" s="454"/>
      <c r="IG8" s="454"/>
      <c r="IH8" s="454"/>
      <c r="II8" s="454"/>
      <c r="IJ8" s="454"/>
      <c r="IK8" s="454"/>
      <c r="IL8" s="454"/>
      <c r="IM8" s="454"/>
      <c r="IN8" s="454"/>
      <c r="IO8" s="454"/>
      <c r="IP8" s="454"/>
      <c r="IQ8" s="454"/>
      <c r="IR8" s="454"/>
      <c r="IS8" s="454"/>
      <c r="IT8" s="454"/>
      <c r="IU8" s="236"/>
    </row>
    <row r="9" spans="1:255" s="96" customFormat="1" ht="20.25" customHeight="1">
      <c r="A9" s="457" t="s">
        <v>236</v>
      </c>
      <c r="B9" s="457"/>
      <c r="C9" s="457"/>
      <c r="D9" s="457"/>
      <c r="E9" s="457"/>
      <c r="F9" s="457"/>
      <c r="G9" s="457"/>
      <c r="H9" s="457"/>
      <c r="I9" s="457"/>
      <c r="J9" s="457"/>
      <c r="K9" s="457"/>
      <c r="L9" s="457"/>
      <c r="M9" s="457"/>
      <c r="N9" s="457"/>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6"/>
      <c r="AZ9" s="236"/>
      <c r="BA9" s="236"/>
      <c r="BB9" s="236"/>
      <c r="BC9" s="236"/>
      <c r="BD9" s="236"/>
      <c r="BE9" s="236"/>
      <c r="BF9" s="236"/>
      <c r="BG9" s="236"/>
      <c r="BH9" s="236"/>
      <c r="BI9" s="236"/>
      <c r="BJ9" s="236"/>
      <c r="BK9" s="236"/>
      <c r="BL9" s="236"/>
      <c r="BM9" s="236"/>
      <c r="BN9" s="236"/>
      <c r="BO9" s="236"/>
      <c r="BP9" s="236"/>
      <c r="BQ9" s="236"/>
      <c r="BR9" s="236"/>
      <c r="BS9" s="236"/>
      <c r="BT9" s="236"/>
      <c r="BU9" s="236"/>
      <c r="BV9" s="236"/>
      <c r="BW9" s="236"/>
      <c r="BX9" s="236"/>
      <c r="BY9" s="236"/>
      <c r="BZ9" s="236"/>
      <c r="CA9" s="236"/>
      <c r="CB9" s="236"/>
      <c r="CC9" s="236"/>
      <c r="CD9" s="236"/>
      <c r="CE9" s="236"/>
      <c r="CF9" s="236"/>
      <c r="CG9" s="236"/>
      <c r="CH9" s="236"/>
      <c r="CI9" s="236"/>
      <c r="CJ9" s="236"/>
      <c r="CK9" s="236"/>
      <c r="CL9" s="236"/>
      <c r="CM9" s="236"/>
      <c r="CN9" s="236"/>
      <c r="CO9" s="236"/>
      <c r="CP9" s="236"/>
      <c r="CQ9" s="236"/>
      <c r="CR9" s="236"/>
      <c r="CS9" s="236"/>
      <c r="CT9" s="236"/>
      <c r="CU9" s="236"/>
      <c r="CV9" s="236"/>
      <c r="CW9" s="236"/>
      <c r="CX9" s="236"/>
      <c r="CY9" s="236"/>
      <c r="CZ9" s="236"/>
      <c r="DA9" s="236"/>
      <c r="DB9" s="236"/>
      <c r="DC9" s="236"/>
      <c r="DD9" s="236"/>
      <c r="DE9" s="236"/>
      <c r="DF9" s="236"/>
      <c r="DG9" s="236"/>
      <c r="DH9" s="236"/>
      <c r="DI9" s="236"/>
      <c r="DJ9" s="236"/>
      <c r="DK9" s="236"/>
      <c r="DL9" s="236"/>
      <c r="DM9" s="236"/>
      <c r="DN9" s="236"/>
      <c r="DO9" s="236"/>
      <c r="DP9" s="236"/>
      <c r="DQ9" s="236"/>
      <c r="DR9" s="236"/>
      <c r="DS9" s="236"/>
      <c r="DT9" s="236"/>
      <c r="DU9" s="236"/>
      <c r="DV9" s="236"/>
      <c r="DW9" s="236"/>
      <c r="DX9" s="236"/>
      <c r="DY9" s="236"/>
      <c r="DZ9" s="236"/>
      <c r="EA9" s="236"/>
      <c r="EB9" s="236"/>
      <c r="EC9" s="236"/>
      <c r="ED9" s="236"/>
      <c r="EE9" s="236"/>
      <c r="EF9" s="236"/>
      <c r="EG9" s="236"/>
      <c r="EH9" s="236"/>
      <c r="EI9" s="236"/>
      <c r="EJ9" s="236"/>
      <c r="EK9" s="236"/>
      <c r="EL9" s="236"/>
      <c r="EM9" s="236"/>
      <c r="EN9" s="236"/>
      <c r="EO9" s="236"/>
      <c r="EP9" s="236"/>
      <c r="EQ9" s="236"/>
      <c r="ER9" s="236"/>
      <c r="ES9" s="236"/>
      <c r="ET9" s="236"/>
      <c r="EU9" s="236"/>
      <c r="EV9" s="236"/>
      <c r="EW9" s="236"/>
      <c r="EX9" s="236"/>
      <c r="EY9" s="236"/>
      <c r="EZ9" s="236"/>
      <c r="FA9" s="236"/>
      <c r="FB9" s="236"/>
      <c r="FC9" s="236"/>
      <c r="FD9" s="236"/>
      <c r="FE9" s="236"/>
      <c r="FF9" s="236"/>
      <c r="FG9" s="236"/>
      <c r="FH9" s="236"/>
      <c r="FI9" s="236"/>
      <c r="FJ9" s="236"/>
      <c r="FK9" s="236"/>
      <c r="FL9" s="236"/>
      <c r="FM9" s="236"/>
      <c r="FN9" s="236"/>
      <c r="FO9" s="236"/>
      <c r="FP9" s="236"/>
      <c r="FQ9" s="236"/>
      <c r="FR9" s="236"/>
      <c r="FS9" s="236"/>
      <c r="FT9" s="236"/>
      <c r="FU9" s="236"/>
      <c r="FV9" s="236"/>
      <c r="FW9" s="236"/>
      <c r="FX9" s="236"/>
      <c r="FY9" s="236"/>
      <c r="FZ9" s="236"/>
      <c r="GA9" s="236"/>
      <c r="GB9" s="236"/>
      <c r="GC9" s="236"/>
      <c r="GD9" s="236"/>
      <c r="GE9" s="236"/>
      <c r="GF9" s="236"/>
      <c r="GG9" s="236"/>
      <c r="GH9" s="236"/>
      <c r="GI9" s="236"/>
      <c r="GJ9" s="236"/>
      <c r="GK9" s="236"/>
      <c r="GL9" s="236"/>
      <c r="GM9" s="236"/>
      <c r="GN9" s="236"/>
      <c r="GO9" s="236"/>
      <c r="GP9" s="236"/>
      <c r="GQ9" s="236"/>
      <c r="GR9" s="236"/>
      <c r="GS9" s="236"/>
      <c r="GT9" s="236"/>
      <c r="GU9" s="236"/>
      <c r="GV9" s="236"/>
      <c r="GW9" s="236"/>
      <c r="GX9" s="236"/>
      <c r="GY9" s="236"/>
      <c r="GZ9" s="236"/>
      <c r="HA9" s="236"/>
      <c r="HB9" s="236"/>
      <c r="HC9" s="236"/>
      <c r="HD9" s="236"/>
      <c r="HE9" s="236"/>
      <c r="HF9" s="236"/>
      <c r="HG9" s="236"/>
      <c r="HH9" s="236"/>
      <c r="HI9" s="236"/>
      <c r="HJ9" s="236"/>
      <c r="HK9" s="236"/>
      <c r="HL9" s="236"/>
      <c r="HM9" s="236"/>
      <c r="HN9" s="236"/>
      <c r="HO9" s="236"/>
      <c r="HP9" s="236"/>
      <c r="HQ9" s="236"/>
      <c r="HR9" s="236"/>
      <c r="HS9" s="236"/>
      <c r="HT9" s="236"/>
      <c r="HU9" s="236"/>
      <c r="HV9" s="236"/>
      <c r="HW9" s="236"/>
      <c r="HX9" s="236"/>
      <c r="HY9" s="236"/>
      <c r="HZ9" s="236"/>
      <c r="IA9" s="236"/>
      <c r="IB9" s="236"/>
      <c r="IC9" s="236"/>
      <c r="ID9" s="236"/>
      <c r="IE9" s="236"/>
      <c r="IF9" s="236"/>
      <c r="IG9" s="236"/>
      <c r="IH9" s="236"/>
      <c r="II9" s="236"/>
      <c r="IJ9" s="236"/>
      <c r="IK9" s="236"/>
      <c r="IL9" s="236"/>
      <c r="IM9" s="236"/>
      <c r="IN9" s="236"/>
      <c r="IO9" s="236"/>
      <c r="IP9" s="236"/>
      <c r="IQ9" s="236"/>
      <c r="IR9" s="236"/>
      <c r="IS9" s="236"/>
      <c r="IT9" s="236"/>
      <c r="IU9" s="236"/>
    </row>
    <row r="10" spans="1:255" s="96" customFormat="1" ht="27" customHeight="1">
      <c r="A10" s="462" t="s">
        <v>146</v>
      </c>
      <c r="B10" s="462"/>
      <c r="C10" s="462"/>
      <c r="D10" s="462"/>
      <c r="E10" s="462"/>
      <c r="F10" s="462"/>
      <c r="G10" s="462"/>
      <c r="H10" s="462"/>
      <c r="I10" s="462"/>
      <c r="J10" s="462"/>
      <c r="K10" s="462"/>
      <c r="L10" s="462"/>
      <c r="M10" s="462"/>
      <c r="N10" s="462"/>
    </row>
    <row r="11" spans="1:255" ht="14.4" customHeight="1">
      <c r="A11" s="255"/>
      <c r="B11" s="255"/>
      <c r="C11" s="256"/>
      <c r="D11" s="257" t="s">
        <v>109</v>
      </c>
      <c r="E11" s="258"/>
      <c r="F11" s="258"/>
      <c r="G11" s="255"/>
      <c r="H11" s="255"/>
      <c r="I11" s="255"/>
      <c r="J11" s="255"/>
      <c r="K11" s="255"/>
      <c r="L11" s="256"/>
      <c r="M11" s="256"/>
      <c r="N11" s="259"/>
      <c r="O11" s="260"/>
      <c r="P11" s="261"/>
    </row>
    <row r="12" spans="1:255" s="217" customFormat="1" ht="21" customHeight="1">
      <c r="A12" s="398" t="s">
        <v>200</v>
      </c>
      <c r="B12" s="80" t="s">
        <v>110</v>
      </c>
      <c r="C12" s="80">
        <v>11</v>
      </c>
      <c r="D12" s="80" t="s">
        <v>201</v>
      </c>
      <c r="E12" s="80" t="s">
        <v>202</v>
      </c>
      <c r="F12" s="80">
        <v>9</v>
      </c>
      <c r="G12" s="80">
        <v>0</v>
      </c>
      <c r="H12" s="80">
        <v>0</v>
      </c>
      <c r="I12" s="80">
        <v>0</v>
      </c>
      <c r="J12" s="80">
        <f t="shared" ref="J12" si="0">I12+G12+F12</f>
        <v>9</v>
      </c>
      <c r="K12" s="80"/>
      <c r="L12" s="95">
        <v>3801280</v>
      </c>
      <c r="M12" s="95">
        <f>J12*C12</f>
        <v>99</v>
      </c>
      <c r="N12" s="403"/>
      <c r="O12" s="404"/>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0"/>
      <c r="FZ12" s="70"/>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0"/>
      <c r="HS12" s="70"/>
      <c r="HT12" s="70"/>
      <c r="HU12" s="70"/>
      <c r="HV12" s="70"/>
      <c r="HW12" s="70"/>
      <c r="HX12" s="70"/>
      <c r="HY12" s="70"/>
      <c r="HZ12" s="70"/>
      <c r="IA12" s="70"/>
      <c r="IB12" s="70"/>
      <c r="IC12" s="70"/>
      <c r="ID12" s="70"/>
      <c r="IE12" s="70"/>
      <c r="IF12" s="70"/>
      <c r="IG12" s="70"/>
      <c r="IH12" s="70"/>
      <c r="II12" s="70"/>
      <c r="IJ12" s="70"/>
      <c r="IK12" s="70"/>
      <c r="IL12" s="70"/>
      <c r="IM12" s="70"/>
      <c r="IN12" s="70"/>
      <c r="IO12" s="70"/>
      <c r="IP12" s="70"/>
      <c r="IQ12" s="70"/>
    </row>
    <row r="13" spans="1:255" s="217" customFormat="1" ht="21" customHeight="1">
      <c r="A13" s="398" t="s">
        <v>203</v>
      </c>
      <c r="B13" s="80" t="s">
        <v>121</v>
      </c>
      <c r="C13" s="80">
        <v>7</v>
      </c>
      <c r="D13" s="80" t="s">
        <v>201</v>
      </c>
      <c r="E13" s="80" t="s">
        <v>202</v>
      </c>
      <c r="F13" s="80">
        <v>7</v>
      </c>
      <c r="G13" s="80">
        <v>1</v>
      </c>
      <c r="H13" s="80">
        <v>0</v>
      </c>
      <c r="I13" s="80">
        <v>0</v>
      </c>
      <c r="J13" s="80">
        <f>G13+F13</f>
        <v>8</v>
      </c>
      <c r="K13" s="80"/>
      <c r="L13" s="95">
        <v>3801280</v>
      </c>
      <c r="M13" s="95">
        <f>J13*C13</f>
        <v>56</v>
      </c>
      <c r="N13" s="403"/>
      <c r="O13" s="404"/>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row>
    <row r="14" spans="1:255" s="217" customFormat="1" ht="21" customHeight="1">
      <c r="A14" s="398" t="s">
        <v>144</v>
      </c>
      <c r="B14" s="80" t="s">
        <v>57</v>
      </c>
      <c r="C14" s="80">
        <v>11</v>
      </c>
      <c r="D14" s="80" t="s">
        <v>201</v>
      </c>
      <c r="E14" s="80" t="s">
        <v>202</v>
      </c>
      <c r="F14" s="80">
        <v>9</v>
      </c>
      <c r="G14" s="80">
        <v>0</v>
      </c>
      <c r="H14" s="80">
        <v>0</v>
      </c>
      <c r="I14" s="80">
        <v>0</v>
      </c>
      <c r="J14" s="80">
        <f>G14+F12</f>
        <v>9</v>
      </c>
      <c r="K14" s="80"/>
      <c r="L14" s="95">
        <v>3801280</v>
      </c>
      <c r="M14" s="95">
        <f>J14*C12</f>
        <v>99</v>
      </c>
      <c r="N14" s="403"/>
      <c r="O14" s="404"/>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70"/>
      <c r="IG14" s="70"/>
      <c r="IH14" s="70"/>
      <c r="II14" s="70"/>
      <c r="IJ14" s="70"/>
      <c r="IK14" s="70"/>
      <c r="IL14" s="70"/>
      <c r="IM14" s="70"/>
      <c r="IN14" s="70"/>
      <c r="IO14" s="70"/>
      <c r="IP14" s="70"/>
      <c r="IQ14" s="70"/>
    </row>
    <row r="15" spans="1:255" s="217" customFormat="1" ht="21" customHeight="1">
      <c r="A15" s="398" t="s">
        <v>119</v>
      </c>
      <c r="B15" s="80" t="s">
        <v>78</v>
      </c>
      <c r="C15" s="80">
        <v>7</v>
      </c>
      <c r="D15" s="80" t="s">
        <v>201</v>
      </c>
      <c r="E15" s="80" t="s">
        <v>202</v>
      </c>
      <c r="F15" s="80">
        <v>7</v>
      </c>
      <c r="G15" s="80">
        <v>1</v>
      </c>
      <c r="H15" s="80">
        <v>0</v>
      </c>
      <c r="I15" s="80">
        <v>0</v>
      </c>
      <c r="J15" s="80">
        <f>G15+F15</f>
        <v>8</v>
      </c>
      <c r="K15" s="80"/>
      <c r="L15" s="95">
        <v>3801280</v>
      </c>
      <c r="M15" s="95">
        <f>J15*C15</f>
        <v>56</v>
      </c>
      <c r="N15" s="403"/>
      <c r="O15" s="404"/>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c r="HP15" s="70"/>
      <c r="HQ15" s="70"/>
      <c r="HR15" s="70"/>
      <c r="HS15" s="70"/>
      <c r="HT15" s="70"/>
      <c r="HU15" s="70"/>
      <c r="HV15" s="70"/>
      <c r="HW15" s="70"/>
      <c r="HX15" s="70"/>
      <c r="HY15" s="70"/>
      <c r="HZ15" s="70"/>
      <c r="IA15" s="70"/>
      <c r="IB15" s="70"/>
      <c r="IC15" s="70"/>
      <c r="ID15" s="70"/>
      <c r="IE15" s="70"/>
      <c r="IF15" s="70"/>
      <c r="IG15" s="70"/>
      <c r="IH15" s="70"/>
      <c r="II15" s="70"/>
      <c r="IJ15" s="70"/>
      <c r="IK15" s="70"/>
      <c r="IL15" s="70"/>
      <c r="IM15" s="70"/>
      <c r="IN15" s="70"/>
      <c r="IO15" s="70"/>
      <c r="IP15" s="70"/>
      <c r="IQ15" s="70"/>
    </row>
    <row r="16" spans="1:255" s="217" customFormat="1" ht="21" customHeight="1">
      <c r="A16" s="398" t="s">
        <v>138</v>
      </c>
      <c r="B16" s="80" t="s">
        <v>102</v>
      </c>
      <c r="C16" s="80">
        <v>11</v>
      </c>
      <c r="D16" s="80" t="s">
        <v>201</v>
      </c>
      <c r="E16" s="80" t="s">
        <v>202</v>
      </c>
      <c r="F16" s="80">
        <v>9</v>
      </c>
      <c r="G16" s="80">
        <v>0</v>
      </c>
      <c r="H16" s="80">
        <v>0</v>
      </c>
      <c r="I16" s="80">
        <v>0</v>
      </c>
      <c r="J16" s="80">
        <f t="shared" ref="J16" si="1">I16+G16+F16</f>
        <v>9</v>
      </c>
      <c r="K16" s="80"/>
      <c r="L16" s="95">
        <v>3801280</v>
      </c>
      <c r="M16" s="95">
        <f>J16*C14</f>
        <v>99</v>
      </c>
      <c r="N16" s="403"/>
      <c r="O16" s="404"/>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row>
    <row r="17" spans="1:255" s="217" customFormat="1" ht="21" customHeight="1">
      <c r="A17" s="398" t="s">
        <v>138</v>
      </c>
      <c r="B17" s="80" t="s">
        <v>111</v>
      </c>
      <c r="C17" s="80">
        <v>11</v>
      </c>
      <c r="D17" s="80" t="s">
        <v>137</v>
      </c>
      <c r="E17" s="80" t="s">
        <v>202</v>
      </c>
      <c r="F17" s="80">
        <v>9</v>
      </c>
      <c r="G17" s="80">
        <v>0</v>
      </c>
      <c r="H17" s="80">
        <v>0</v>
      </c>
      <c r="I17" s="80">
        <v>0</v>
      </c>
      <c r="J17" s="80">
        <f>I17+G17+F17</f>
        <v>9</v>
      </c>
      <c r="K17" s="80"/>
      <c r="L17" s="95">
        <v>3801280</v>
      </c>
      <c r="M17" s="95">
        <f>J17*C15</f>
        <v>63</v>
      </c>
      <c r="N17" s="403"/>
      <c r="O17" s="404"/>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70"/>
      <c r="FE17" s="70"/>
      <c r="FF17" s="70"/>
      <c r="FG17" s="70"/>
      <c r="FH17" s="70"/>
      <c r="FI17" s="70"/>
      <c r="FJ17" s="70"/>
      <c r="FK17" s="70"/>
      <c r="FL17" s="70"/>
      <c r="FM17" s="70"/>
      <c r="FN17" s="70"/>
      <c r="FO17" s="70"/>
      <c r="FP17" s="70"/>
      <c r="FQ17" s="70"/>
      <c r="FR17" s="70"/>
      <c r="FS17" s="70"/>
      <c r="FT17" s="70"/>
      <c r="FU17" s="70"/>
      <c r="FV17" s="70"/>
      <c r="FW17" s="70"/>
      <c r="FX17" s="70"/>
      <c r="FY17" s="70"/>
      <c r="FZ17" s="70"/>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70"/>
      <c r="HN17" s="70"/>
      <c r="HO17" s="70"/>
      <c r="HP17" s="70"/>
      <c r="HQ17" s="70"/>
      <c r="HR17" s="70"/>
      <c r="HS17" s="70"/>
      <c r="HT17" s="70"/>
      <c r="HU17" s="70"/>
      <c r="HV17" s="70"/>
      <c r="HW17" s="70"/>
      <c r="HX17" s="70"/>
      <c r="HY17" s="70"/>
      <c r="HZ17" s="70"/>
      <c r="IA17" s="70"/>
      <c r="IB17" s="70"/>
      <c r="IC17" s="70"/>
      <c r="ID17" s="70"/>
      <c r="IE17" s="70"/>
      <c r="IF17" s="70"/>
      <c r="IG17" s="70"/>
      <c r="IH17" s="70"/>
      <c r="II17" s="70"/>
      <c r="IJ17" s="70"/>
      <c r="IK17" s="70"/>
      <c r="IL17" s="70"/>
      <c r="IM17" s="70"/>
      <c r="IN17" s="70"/>
      <c r="IO17" s="70"/>
      <c r="IP17" s="70"/>
      <c r="IQ17" s="70"/>
    </row>
    <row r="18" spans="1:255" s="124" customFormat="1" ht="13.2">
      <c r="A18" s="235" t="s">
        <v>136</v>
      </c>
      <c r="B18" s="205"/>
      <c r="C18" s="210"/>
      <c r="D18" s="206"/>
      <c r="E18" s="207"/>
      <c r="F18" s="207"/>
      <c r="G18" s="207"/>
      <c r="H18" s="207"/>
      <c r="I18" s="207"/>
      <c r="J18" s="207"/>
      <c r="K18" s="207"/>
      <c r="L18" s="207"/>
      <c r="M18" s="209">
        <f>SUM(M12:M16)</f>
        <v>409</v>
      </c>
      <c r="N18" s="208"/>
      <c r="O18" s="263"/>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4"/>
      <c r="BA18" s="204"/>
      <c r="BB18" s="204"/>
      <c r="BC18" s="204"/>
      <c r="BD18" s="204"/>
      <c r="BE18" s="204"/>
      <c r="BF18" s="204"/>
      <c r="BG18" s="204"/>
      <c r="BH18" s="204"/>
      <c r="BI18" s="204"/>
      <c r="BJ18" s="204"/>
      <c r="BK18" s="204"/>
      <c r="BL18" s="204"/>
      <c r="BM18" s="204"/>
      <c r="BN18" s="204"/>
      <c r="BO18" s="204"/>
      <c r="BP18" s="204"/>
      <c r="BQ18" s="204"/>
      <c r="BR18" s="204"/>
      <c r="BS18" s="204"/>
      <c r="BT18" s="204"/>
      <c r="BU18" s="204"/>
      <c r="BV18" s="204"/>
      <c r="BW18" s="204"/>
      <c r="BX18" s="204"/>
      <c r="BY18" s="204"/>
      <c r="BZ18" s="204"/>
      <c r="CA18" s="204"/>
      <c r="CB18" s="204"/>
      <c r="CC18" s="204"/>
      <c r="CD18" s="204"/>
      <c r="CE18" s="204"/>
      <c r="CF18" s="204"/>
      <c r="CG18" s="204"/>
      <c r="CH18" s="204"/>
      <c r="CI18" s="204"/>
      <c r="CJ18" s="204"/>
      <c r="CK18" s="204"/>
      <c r="CL18" s="204"/>
      <c r="CM18" s="204"/>
      <c r="CN18" s="204"/>
      <c r="CO18" s="204"/>
      <c r="CP18" s="204"/>
      <c r="CQ18" s="204"/>
      <c r="CR18" s="204"/>
      <c r="CS18" s="204"/>
      <c r="CT18" s="204"/>
      <c r="CU18" s="204"/>
      <c r="CV18" s="204"/>
      <c r="CW18" s="204"/>
      <c r="CX18" s="204"/>
      <c r="CY18" s="204"/>
      <c r="CZ18" s="204"/>
      <c r="DA18" s="204"/>
      <c r="DB18" s="204"/>
      <c r="DC18" s="204"/>
      <c r="DD18" s="204"/>
      <c r="DE18" s="204"/>
      <c r="DF18" s="204"/>
      <c r="DG18" s="204"/>
      <c r="DH18" s="204"/>
      <c r="DI18" s="204"/>
      <c r="DJ18" s="204"/>
      <c r="DK18" s="204"/>
      <c r="DL18" s="204"/>
      <c r="DM18" s="204"/>
      <c r="DN18" s="204"/>
      <c r="DO18" s="204"/>
      <c r="DP18" s="204"/>
      <c r="DQ18" s="204"/>
      <c r="DR18" s="204"/>
      <c r="DS18" s="204"/>
      <c r="DT18" s="204"/>
      <c r="DU18" s="204"/>
      <c r="DV18" s="204"/>
      <c r="DW18" s="204"/>
      <c r="DX18" s="204"/>
      <c r="DY18" s="204"/>
      <c r="DZ18" s="204"/>
      <c r="EA18" s="204"/>
      <c r="EB18" s="204"/>
      <c r="EC18" s="204"/>
      <c r="ED18" s="204"/>
      <c r="EE18" s="204"/>
      <c r="EF18" s="204"/>
      <c r="EG18" s="204"/>
      <c r="EH18" s="204"/>
      <c r="EI18" s="204"/>
      <c r="EJ18" s="204"/>
      <c r="EK18" s="204"/>
      <c r="EL18" s="204"/>
      <c r="EM18" s="204"/>
      <c r="EN18" s="204"/>
      <c r="EO18" s="204"/>
      <c r="EP18" s="204"/>
      <c r="EQ18" s="204"/>
      <c r="ER18" s="204"/>
      <c r="ES18" s="204"/>
      <c r="ET18" s="204"/>
      <c r="EU18" s="204"/>
      <c r="EV18" s="204"/>
      <c r="EW18" s="204"/>
      <c r="EX18" s="204"/>
      <c r="EY18" s="204"/>
      <c r="EZ18" s="204"/>
      <c r="FA18" s="204"/>
      <c r="FB18" s="204"/>
      <c r="FC18" s="204"/>
      <c r="FD18" s="204"/>
      <c r="FE18" s="204"/>
      <c r="FF18" s="204"/>
      <c r="FG18" s="204"/>
      <c r="FH18" s="204"/>
      <c r="FI18" s="204"/>
      <c r="FJ18" s="204"/>
      <c r="FK18" s="204"/>
      <c r="FL18" s="204"/>
      <c r="FM18" s="204"/>
      <c r="FN18" s="204"/>
      <c r="FO18" s="204"/>
      <c r="FP18" s="204"/>
      <c r="FQ18" s="204"/>
      <c r="FR18" s="204"/>
      <c r="FS18" s="204"/>
      <c r="FT18" s="204"/>
      <c r="FU18" s="204"/>
      <c r="FV18" s="204"/>
      <c r="FW18" s="204"/>
      <c r="FX18" s="204"/>
      <c r="FY18" s="204"/>
      <c r="FZ18" s="204"/>
      <c r="GA18" s="204"/>
      <c r="GB18" s="204"/>
      <c r="GC18" s="204"/>
      <c r="GD18" s="204"/>
      <c r="GE18" s="204"/>
      <c r="GF18" s="204"/>
      <c r="GG18" s="204"/>
      <c r="GH18" s="204"/>
      <c r="GI18" s="204"/>
      <c r="GJ18" s="204"/>
      <c r="GK18" s="204"/>
      <c r="GL18" s="204"/>
      <c r="GM18" s="204"/>
      <c r="GN18" s="204"/>
      <c r="GO18" s="204"/>
      <c r="GP18" s="204"/>
      <c r="GQ18" s="204"/>
      <c r="GR18" s="204"/>
      <c r="GS18" s="204"/>
      <c r="GT18" s="204"/>
      <c r="GU18" s="204"/>
      <c r="GV18" s="204"/>
      <c r="GW18" s="204"/>
      <c r="GX18" s="204"/>
      <c r="GY18" s="204"/>
      <c r="GZ18" s="204"/>
      <c r="HA18" s="204"/>
      <c r="HB18" s="204"/>
      <c r="HC18" s="204"/>
      <c r="HD18" s="204"/>
      <c r="HE18" s="204"/>
      <c r="HF18" s="204"/>
      <c r="HG18" s="204"/>
      <c r="HH18" s="204"/>
      <c r="HI18" s="204"/>
      <c r="HJ18" s="204"/>
      <c r="HK18" s="204"/>
      <c r="HL18" s="204"/>
      <c r="HM18" s="204"/>
      <c r="HN18" s="204"/>
      <c r="HO18" s="204"/>
      <c r="HP18" s="204"/>
      <c r="HQ18" s="204"/>
      <c r="HR18" s="204"/>
      <c r="HS18" s="204"/>
      <c r="HT18" s="204"/>
      <c r="HU18" s="204"/>
      <c r="HV18" s="204"/>
      <c r="HW18" s="204"/>
      <c r="HX18" s="204"/>
      <c r="HY18" s="204"/>
      <c r="HZ18" s="204"/>
      <c r="IA18" s="204"/>
      <c r="IB18" s="204"/>
      <c r="IC18" s="204"/>
      <c r="ID18" s="204"/>
      <c r="IE18" s="204"/>
      <c r="IF18" s="204"/>
      <c r="IG18" s="204"/>
      <c r="IH18" s="204"/>
      <c r="II18" s="204"/>
      <c r="IJ18" s="204"/>
      <c r="IK18" s="204"/>
      <c r="IL18" s="204"/>
      <c r="IM18" s="204"/>
      <c r="IN18" s="204"/>
      <c r="IO18" s="204"/>
      <c r="IP18" s="204"/>
      <c r="IQ18" s="204"/>
      <c r="IR18" s="204"/>
      <c r="IS18" s="204"/>
      <c r="IT18" s="204"/>
      <c r="IU18" s="204"/>
    </row>
    <row r="19" spans="1:255" s="217" customFormat="1" ht="15.6">
      <c r="A19" s="319"/>
      <c r="B19" s="202"/>
      <c r="C19" s="202"/>
      <c r="D19" s="257" t="s">
        <v>145</v>
      </c>
      <c r="E19" s="257"/>
      <c r="F19" s="202"/>
      <c r="G19" s="202"/>
      <c r="H19" s="202"/>
      <c r="I19" s="202"/>
      <c r="J19" s="202"/>
      <c r="K19" s="202"/>
      <c r="L19" s="203"/>
      <c r="M19" s="203"/>
      <c r="N19" s="262"/>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1"/>
      <c r="AN19" s="271"/>
      <c r="AO19" s="271"/>
      <c r="AP19" s="271"/>
      <c r="AQ19" s="271"/>
      <c r="AR19" s="271"/>
      <c r="AS19" s="271"/>
      <c r="AT19" s="271"/>
      <c r="AU19" s="271"/>
      <c r="AV19" s="271"/>
      <c r="AW19" s="271"/>
      <c r="AX19" s="271"/>
      <c r="AY19" s="271"/>
      <c r="AZ19" s="271"/>
      <c r="BA19" s="271"/>
      <c r="BB19" s="271"/>
      <c r="BC19" s="271"/>
      <c r="BD19" s="271"/>
      <c r="BE19" s="271"/>
      <c r="BF19" s="271"/>
      <c r="BG19" s="271"/>
      <c r="BH19" s="271"/>
      <c r="BI19" s="271"/>
      <c r="BJ19" s="271"/>
      <c r="BK19" s="271"/>
      <c r="BL19" s="271"/>
      <c r="BM19" s="271"/>
      <c r="BN19" s="271"/>
      <c r="BO19" s="271"/>
      <c r="BP19" s="271"/>
      <c r="BQ19" s="271"/>
      <c r="BR19" s="271"/>
      <c r="BS19" s="271"/>
      <c r="BT19" s="271"/>
      <c r="BU19" s="271"/>
      <c r="BV19" s="271"/>
      <c r="BW19" s="271"/>
      <c r="BX19" s="271"/>
      <c r="BY19" s="271"/>
      <c r="BZ19" s="271"/>
      <c r="CA19" s="271"/>
      <c r="CB19" s="271"/>
      <c r="CC19" s="271"/>
      <c r="CD19" s="271"/>
      <c r="CE19" s="271"/>
      <c r="CF19" s="271"/>
      <c r="CG19" s="271"/>
      <c r="CH19" s="271"/>
      <c r="CI19" s="271"/>
      <c r="CJ19" s="271"/>
      <c r="CK19" s="271"/>
      <c r="CL19" s="271"/>
      <c r="CM19" s="271"/>
      <c r="CN19" s="271"/>
      <c r="CO19" s="271"/>
      <c r="CP19" s="271"/>
      <c r="CQ19" s="271"/>
      <c r="CR19" s="271"/>
      <c r="CS19" s="271"/>
      <c r="CT19" s="271"/>
      <c r="CU19" s="271"/>
      <c r="CV19" s="271"/>
      <c r="CW19" s="271"/>
      <c r="CX19" s="271"/>
      <c r="CY19" s="271"/>
      <c r="CZ19" s="271"/>
      <c r="DA19" s="271"/>
      <c r="DB19" s="271"/>
      <c r="DC19" s="271"/>
      <c r="DD19" s="271"/>
      <c r="DE19" s="271"/>
      <c r="DF19" s="271"/>
      <c r="DG19" s="271"/>
      <c r="DH19" s="271"/>
      <c r="DI19" s="271"/>
      <c r="DJ19" s="271"/>
      <c r="DK19" s="271"/>
      <c r="DL19" s="271"/>
      <c r="DM19" s="271"/>
      <c r="DN19" s="271"/>
      <c r="DO19" s="271"/>
      <c r="DP19" s="271"/>
      <c r="DQ19" s="271"/>
      <c r="DR19" s="271"/>
      <c r="DS19" s="271"/>
      <c r="DT19" s="271"/>
      <c r="DU19" s="271"/>
      <c r="DV19" s="271"/>
      <c r="DW19" s="271"/>
      <c r="DX19" s="271"/>
      <c r="DY19" s="271"/>
      <c r="DZ19" s="271"/>
      <c r="EA19" s="271"/>
      <c r="EB19" s="271"/>
      <c r="EC19" s="271"/>
      <c r="ED19" s="271"/>
      <c r="EE19" s="271"/>
      <c r="EF19" s="271"/>
      <c r="EG19" s="271"/>
      <c r="EH19" s="271"/>
      <c r="EI19" s="271"/>
      <c r="EJ19" s="271"/>
      <c r="EK19" s="271"/>
      <c r="EL19" s="271"/>
      <c r="EM19" s="271"/>
      <c r="EN19" s="271"/>
      <c r="EO19" s="271"/>
      <c r="EP19" s="271"/>
      <c r="EQ19" s="271"/>
      <c r="ER19" s="271"/>
      <c r="ES19" s="271"/>
      <c r="ET19" s="271"/>
      <c r="EU19" s="271"/>
      <c r="EV19" s="271"/>
      <c r="EW19" s="271"/>
      <c r="EX19" s="271"/>
      <c r="EY19" s="271"/>
      <c r="EZ19" s="271"/>
      <c r="FA19" s="271"/>
      <c r="FB19" s="271"/>
      <c r="FC19" s="271"/>
      <c r="FD19" s="271"/>
      <c r="FE19" s="271"/>
      <c r="FF19" s="271"/>
      <c r="FG19" s="271"/>
      <c r="FH19" s="271"/>
      <c r="FI19" s="271"/>
      <c r="FJ19" s="271"/>
      <c r="FK19" s="271"/>
      <c r="FL19" s="271"/>
      <c r="FM19" s="271"/>
      <c r="FN19" s="271"/>
      <c r="FO19" s="271"/>
      <c r="FP19" s="271"/>
      <c r="FQ19" s="271"/>
      <c r="FR19" s="271"/>
      <c r="FS19" s="271"/>
      <c r="FT19" s="271"/>
      <c r="FU19" s="271"/>
      <c r="FV19" s="271"/>
      <c r="FW19" s="271"/>
      <c r="FX19" s="271"/>
      <c r="FY19" s="271"/>
      <c r="FZ19" s="271"/>
      <c r="GA19" s="271"/>
      <c r="GB19" s="271"/>
      <c r="GC19" s="271"/>
      <c r="GD19" s="271"/>
      <c r="GE19" s="271"/>
      <c r="GF19" s="271"/>
      <c r="GG19" s="271"/>
      <c r="GH19" s="271"/>
      <c r="GI19" s="271"/>
      <c r="GJ19" s="271"/>
      <c r="GK19" s="271"/>
      <c r="GL19" s="271"/>
      <c r="GM19" s="271"/>
      <c r="GN19" s="271"/>
      <c r="GO19" s="271"/>
      <c r="GP19" s="271"/>
      <c r="GQ19" s="271"/>
      <c r="GR19" s="271"/>
      <c r="GS19" s="271"/>
      <c r="GT19" s="271"/>
      <c r="GU19" s="271"/>
      <c r="GV19" s="271"/>
      <c r="GW19" s="271"/>
      <c r="GX19" s="271"/>
      <c r="GY19" s="271"/>
      <c r="GZ19" s="271"/>
      <c r="HA19" s="271"/>
      <c r="HB19" s="271"/>
      <c r="HC19" s="271"/>
      <c r="HD19" s="271"/>
      <c r="HE19" s="271"/>
      <c r="HF19" s="271"/>
      <c r="HG19" s="271"/>
      <c r="HH19" s="271"/>
      <c r="HI19" s="271"/>
      <c r="HJ19" s="271"/>
      <c r="HK19" s="271"/>
      <c r="HL19" s="271"/>
      <c r="HM19" s="271"/>
      <c r="HN19" s="271"/>
      <c r="HO19" s="271"/>
      <c r="HP19" s="271"/>
      <c r="HQ19" s="271"/>
      <c r="HR19" s="271"/>
      <c r="HS19" s="271"/>
      <c r="HT19" s="271"/>
      <c r="HU19" s="271"/>
      <c r="HV19" s="271"/>
      <c r="HW19" s="271"/>
      <c r="HX19" s="271"/>
      <c r="HY19" s="271"/>
      <c r="HZ19" s="271"/>
      <c r="IA19" s="271"/>
      <c r="IB19" s="271"/>
      <c r="IC19" s="271"/>
      <c r="ID19" s="271"/>
      <c r="IE19" s="271"/>
      <c r="IF19" s="271"/>
      <c r="IG19" s="271"/>
      <c r="IH19" s="271"/>
      <c r="II19" s="271"/>
      <c r="IJ19" s="271"/>
      <c r="IK19" s="271"/>
      <c r="IL19" s="271"/>
      <c r="IM19" s="271"/>
      <c r="IN19" s="271"/>
      <c r="IO19" s="271"/>
      <c r="IP19" s="271"/>
      <c r="IQ19" s="271"/>
    </row>
    <row r="20" spans="1:255" s="217" customFormat="1" ht="21" customHeight="1">
      <c r="A20" s="398" t="s">
        <v>204</v>
      </c>
      <c r="B20" s="80" t="s">
        <v>121</v>
      </c>
      <c r="C20" s="80">
        <v>11</v>
      </c>
      <c r="D20" s="80" t="s">
        <v>137</v>
      </c>
      <c r="E20" s="80" t="s">
        <v>202</v>
      </c>
      <c r="F20" s="80">
        <v>9</v>
      </c>
      <c r="G20" s="80">
        <v>0</v>
      </c>
      <c r="H20" s="80">
        <v>0</v>
      </c>
      <c r="I20" s="80">
        <v>0</v>
      </c>
      <c r="J20" s="80">
        <f t="shared" ref="J20:J29" si="2">I20+G20+F20</f>
        <v>9</v>
      </c>
      <c r="K20" s="80"/>
      <c r="L20" s="95">
        <v>3801280</v>
      </c>
      <c r="M20" s="95">
        <f t="shared" ref="M20:M30" si="3">J20*C20</f>
        <v>99</v>
      </c>
      <c r="N20" s="403"/>
      <c r="O20" s="404"/>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c r="FC20" s="70"/>
      <c r="FD20" s="70"/>
      <c r="FE20" s="70"/>
      <c r="FF20" s="70"/>
      <c r="FG20" s="70"/>
      <c r="FH20" s="70"/>
      <c r="FI20" s="70"/>
      <c r="FJ20" s="70"/>
      <c r="FK20" s="70"/>
      <c r="FL20" s="70"/>
      <c r="FM20" s="70"/>
      <c r="FN20" s="70"/>
      <c r="FO20" s="70"/>
      <c r="FP20" s="70"/>
      <c r="FQ20" s="70"/>
      <c r="FR20" s="70"/>
      <c r="FS20" s="70"/>
      <c r="FT20" s="70"/>
      <c r="FU20" s="70"/>
      <c r="FV20" s="70"/>
      <c r="FW20" s="70"/>
      <c r="FX20" s="70"/>
      <c r="FY20" s="70"/>
      <c r="FZ20" s="70"/>
      <c r="GA20" s="70"/>
      <c r="GB20" s="70"/>
      <c r="GC20" s="70"/>
      <c r="GD20" s="70"/>
      <c r="GE20" s="70"/>
      <c r="GF20" s="70"/>
      <c r="GG20" s="70"/>
      <c r="GH20" s="70"/>
      <c r="GI20" s="70"/>
      <c r="GJ20" s="70"/>
      <c r="GK20" s="70"/>
      <c r="GL20" s="70"/>
      <c r="GM20" s="70"/>
      <c r="GN20" s="70"/>
      <c r="GO20" s="70"/>
      <c r="GP20" s="70"/>
      <c r="GQ20" s="70"/>
      <c r="GR20" s="70"/>
      <c r="GS20" s="70"/>
      <c r="GT20" s="70"/>
      <c r="GU20" s="70"/>
      <c r="GV20" s="70"/>
      <c r="GW20" s="70"/>
      <c r="GX20" s="70"/>
      <c r="GY20" s="70"/>
      <c r="GZ20" s="70"/>
      <c r="HA20" s="70"/>
      <c r="HB20" s="70"/>
      <c r="HC20" s="70"/>
      <c r="HD20" s="70"/>
      <c r="HE20" s="70"/>
      <c r="HF20" s="70"/>
      <c r="HG20" s="70"/>
      <c r="HH20" s="70"/>
      <c r="HI20" s="70"/>
      <c r="HJ20" s="70"/>
      <c r="HK20" s="70"/>
      <c r="HL20" s="70"/>
      <c r="HM20" s="70"/>
      <c r="HN20" s="70"/>
      <c r="HO20" s="70"/>
      <c r="HP20" s="70"/>
      <c r="HQ20" s="70"/>
      <c r="HR20" s="70"/>
      <c r="HS20" s="70"/>
      <c r="HT20" s="70"/>
      <c r="HU20" s="70"/>
      <c r="HV20" s="70"/>
      <c r="HW20" s="70"/>
      <c r="HX20" s="70"/>
      <c r="HY20" s="70"/>
      <c r="HZ20" s="70"/>
      <c r="IA20" s="70"/>
      <c r="IB20" s="70"/>
      <c r="IC20" s="70"/>
      <c r="ID20" s="70"/>
      <c r="IE20" s="70"/>
      <c r="IF20" s="70"/>
      <c r="IG20" s="70"/>
      <c r="IH20" s="70"/>
      <c r="II20" s="70"/>
      <c r="IJ20" s="70"/>
      <c r="IK20" s="70"/>
      <c r="IL20" s="70"/>
      <c r="IM20" s="70"/>
      <c r="IN20" s="70"/>
      <c r="IO20" s="70"/>
      <c r="IP20" s="70"/>
      <c r="IQ20" s="70"/>
    </row>
    <row r="21" spans="1:255" s="217" customFormat="1" ht="21" customHeight="1">
      <c r="A21" s="398" t="s">
        <v>205</v>
      </c>
      <c r="B21" s="80" t="s">
        <v>105</v>
      </c>
      <c r="C21" s="80">
        <v>7</v>
      </c>
      <c r="D21" s="80" t="s">
        <v>201</v>
      </c>
      <c r="E21" s="80" t="s">
        <v>202</v>
      </c>
      <c r="F21" s="80">
        <v>6</v>
      </c>
      <c r="G21" s="80">
        <v>2</v>
      </c>
      <c r="H21" s="80">
        <v>0</v>
      </c>
      <c r="I21" s="80">
        <v>1</v>
      </c>
      <c r="J21" s="80">
        <f t="shared" si="2"/>
        <v>9</v>
      </c>
      <c r="K21" s="80"/>
      <c r="L21" s="95">
        <v>3801280</v>
      </c>
      <c r="M21" s="95">
        <f t="shared" si="3"/>
        <v>63</v>
      </c>
      <c r="N21" s="403"/>
      <c r="O21" s="404"/>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c r="FC21" s="70"/>
      <c r="FD21" s="70"/>
      <c r="FE21" s="70"/>
      <c r="FF21" s="70"/>
      <c r="FG21" s="70"/>
      <c r="FH21" s="70"/>
      <c r="FI21" s="70"/>
      <c r="FJ21" s="70"/>
      <c r="FK21" s="70"/>
      <c r="FL21" s="70"/>
      <c r="FM21" s="70"/>
      <c r="FN21" s="70"/>
      <c r="FO21" s="70"/>
      <c r="FP21" s="70"/>
      <c r="FQ21" s="70"/>
      <c r="FR21" s="70"/>
      <c r="FS21" s="70"/>
      <c r="FT21" s="70"/>
      <c r="FU21" s="70"/>
      <c r="FV21" s="70"/>
      <c r="FW21" s="70"/>
      <c r="FX21" s="70"/>
      <c r="FY21" s="70"/>
      <c r="FZ21" s="70"/>
      <c r="GA21" s="70"/>
      <c r="GB21" s="70"/>
      <c r="GC21" s="70"/>
      <c r="GD21" s="70"/>
      <c r="GE21" s="70"/>
      <c r="GF21" s="70"/>
      <c r="GG21" s="70"/>
      <c r="GH21" s="70"/>
      <c r="GI21" s="70"/>
      <c r="GJ21" s="70"/>
      <c r="GK21" s="70"/>
      <c r="GL21" s="70"/>
      <c r="GM21" s="70"/>
      <c r="GN21" s="70"/>
      <c r="GO21" s="70"/>
      <c r="GP21" s="70"/>
      <c r="GQ21" s="70"/>
      <c r="GR21" s="70"/>
      <c r="GS21" s="70"/>
      <c r="GT21" s="70"/>
      <c r="GU21" s="70"/>
      <c r="GV21" s="70"/>
      <c r="GW21" s="70"/>
      <c r="GX21" s="70"/>
      <c r="GY21" s="70"/>
      <c r="GZ21" s="70"/>
      <c r="HA21" s="70"/>
      <c r="HB21" s="70"/>
      <c r="HC21" s="70"/>
      <c r="HD21" s="70"/>
      <c r="HE21" s="70"/>
      <c r="HF21" s="70"/>
      <c r="HG21" s="70"/>
      <c r="HH21" s="70"/>
      <c r="HI21" s="70"/>
      <c r="HJ21" s="70"/>
      <c r="HK21" s="70"/>
      <c r="HL21" s="70"/>
      <c r="HM21" s="70"/>
      <c r="HN21" s="70"/>
      <c r="HO21" s="70"/>
      <c r="HP21" s="70"/>
      <c r="HQ21" s="70"/>
      <c r="HR21" s="70"/>
      <c r="HS21" s="70"/>
      <c r="HT21" s="70"/>
      <c r="HU21" s="70"/>
      <c r="HV21" s="70"/>
      <c r="HW21" s="70"/>
      <c r="HX21" s="70"/>
      <c r="HY21" s="70"/>
      <c r="HZ21" s="70"/>
      <c r="IA21" s="70"/>
      <c r="IB21" s="70"/>
      <c r="IC21" s="70"/>
      <c r="ID21" s="70"/>
      <c r="IE21" s="70"/>
      <c r="IF21" s="70"/>
      <c r="IG21" s="70"/>
      <c r="IH21" s="70"/>
      <c r="II21" s="70"/>
      <c r="IJ21" s="70"/>
      <c r="IK21" s="70"/>
      <c r="IL21" s="70"/>
      <c r="IM21" s="70"/>
      <c r="IN21" s="70"/>
      <c r="IO21" s="70"/>
      <c r="IP21" s="70"/>
      <c r="IQ21" s="70"/>
    </row>
    <row r="22" spans="1:255" s="217" customFormat="1" ht="21" customHeight="1">
      <c r="A22" s="398" t="s">
        <v>206</v>
      </c>
      <c r="B22" s="80" t="s">
        <v>116</v>
      </c>
      <c r="C22" s="80">
        <v>11</v>
      </c>
      <c r="D22" s="80" t="s">
        <v>143</v>
      </c>
      <c r="E22" s="80" t="s">
        <v>202</v>
      </c>
      <c r="F22" s="80">
        <v>9</v>
      </c>
      <c r="G22" s="80">
        <v>0</v>
      </c>
      <c r="H22" s="80">
        <v>0</v>
      </c>
      <c r="I22" s="80">
        <v>0</v>
      </c>
      <c r="J22" s="80">
        <f t="shared" si="2"/>
        <v>9</v>
      </c>
      <c r="K22" s="80"/>
      <c r="L22" s="95">
        <v>3801280</v>
      </c>
      <c r="M22" s="95">
        <f t="shared" si="3"/>
        <v>99</v>
      </c>
      <c r="N22" s="403"/>
      <c r="O22" s="404"/>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c r="EX22" s="70"/>
      <c r="EY22" s="70"/>
      <c r="EZ22" s="70"/>
      <c r="FA22" s="70"/>
      <c r="FB22" s="70"/>
      <c r="FC22" s="70"/>
      <c r="FD22" s="70"/>
      <c r="FE22" s="70"/>
      <c r="FF22" s="70"/>
      <c r="FG22" s="70"/>
      <c r="FH22" s="70"/>
      <c r="FI22" s="70"/>
      <c r="FJ22" s="70"/>
      <c r="FK22" s="70"/>
      <c r="FL22" s="70"/>
      <c r="FM22" s="70"/>
      <c r="FN22" s="70"/>
      <c r="FO22" s="70"/>
      <c r="FP22" s="70"/>
      <c r="FQ22" s="70"/>
      <c r="FR22" s="70"/>
      <c r="FS22" s="70"/>
      <c r="FT22" s="70"/>
      <c r="FU22" s="70"/>
      <c r="FV22" s="70"/>
      <c r="FW22" s="70"/>
      <c r="FX22" s="70"/>
      <c r="FY22" s="70"/>
      <c r="FZ22" s="70"/>
      <c r="GA22" s="70"/>
      <c r="GB22" s="70"/>
      <c r="GC22" s="70"/>
      <c r="GD22" s="70"/>
      <c r="GE22" s="70"/>
      <c r="GF22" s="70"/>
      <c r="GG22" s="70"/>
      <c r="GH22" s="70"/>
      <c r="GI22" s="70"/>
      <c r="GJ22" s="70"/>
      <c r="GK22" s="70"/>
      <c r="GL22" s="70"/>
      <c r="GM22" s="70"/>
      <c r="GN22" s="70"/>
      <c r="GO22" s="70"/>
      <c r="GP22" s="70"/>
      <c r="GQ22" s="70"/>
      <c r="GR22" s="70"/>
      <c r="GS22" s="70"/>
      <c r="GT22" s="70"/>
      <c r="GU22" s="70"/>
      <c r="GV22" s="70"/>
      <c r="GW22" s="70"/>
      <c r="GX22" s="70"/>
      <c r="GY22" s="70"/>
      <c r="GZ22" s="70"/>
      <c r="HA22" s="70"/>
      <c r="HB22" s="70"/>
      <c r="HC22" s="70"/>
      <c r="HD22" s="70"/>
      <c r="HE22" s="70"/>
      <c r="HF22" s="70"/>
      <c r="HG22" s="70"/>
      <c r="HH22" s="70"/>
      <c r="HI22" s="70"/>
      <c r="HJ22" s="70"/>
      <c r="HK22" s="70"/>
      <c r="HL22" s="70"/>
      <c r="HM22" s="70"/>
      <c r="HN22" s="70"/>
      <c r="HO22" s="70"/>
      <c r="HP22" s="70"/>
      <c r="HQ22" s="70"/>
      <c r="HR22" s="70"/>
      <c r="HS22" s="70"/>
      <c r="HT22" s="70"/>
      <c r="HU22" s="70"/>
      <c r="HV22" s="70"/>
      <c r="HW22" s="70"/>
      <c r="HX22" s="70"/>
      <c r="HY22" s="70"/>
      <c r="HZ22" s="70"/>
      <c r="IA22" s="70"/>
      <c r="IB22" s="70"/>
      <c r="IC22" s="70"/>
      <c r="ID22" s="70"/>
      <c r="IE22" s="70"/>
      <c r="IF22" s="70"/>
      <c r="IG22" s="70"/>
      <c r="IH22" s="70"/>
      <c r="II22" s="70"/>
      <c r="IJ22" s="70"/>
      <c r="IK22" s="70"/>
      <c r="IL22" s="70"/>
      <c r="IM22" s="70"/>
      <c r="IN22" s="70"/>
      <c r="IO22" s="70"/>
      <c r="IP22" s="70"/>
      <c r="IQ22" s="70"/>
    </row>
    <row r="23" spans="1:255" s="217" customFormat="1" ht="21" customHeight="1">
      <c r="A23" s="398" t="s">
        <v>460</v>
      </c>
      <c r="B23" s="80" t="s">
        <v>57</v>
      </c>
      <c r="C23" s="80">
        <v>7</v>
      </c>
      <c r="D23" s="80" t="s">
        <v>201</v>
      </c>
      <c r="E23" s="80" t="s">
        <v>202</v>
      </c>
      <c r="F23" s="80">
        <v>6</v>
      </c>
      <c r="G23" s="80">
        <v>2</v>
      </c>
      <c r="H23" s="80">
        <v>0</v>
      </c>
      <c r="I23" s="80">
        <v>1</v>
      </c>
      <c r="J23" s="80">
        <f t="shared" si="2"/>
        <v>9</v>
      </c>
      <c r="K23" s="80"/>
      <c r="L23" s="95">
        <v>3801280</v>
      </c>
      <c r="M23" s="95">
        <f t="shared" si="3"/>
        <v>63</v>
      </c>
      <c r="N23" s="403"/>
      <c r="O23" s="404"/>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row>
    <row r="24" spans="1:255" s="217" customFormat="1" ht="44.4" customHeight="1">
      <c r="A24" s="398" t="s">
        <v>461</v>
      </c>
      <c r="B24" s="80" t="s">
        <v>100</v>
      </c>
      <c r="C24" s="80">
        <v>11</v>
      </c>
      <c r="D24" s="80" t="s">
        <v>143</v>
      </c>
      <c r="E24" s="80" t="s">
        <v>202</v>
      </c>
      <c r="F24" s="80">
        <v>9</v>
      </c>
      <c r="G24" s="80">
        <v>0</v>
      </c>
      <c r="H24" s="80">
        <v>0</v>
      </c>
      <c r="I24" s="80">
        <v>0</v>
      </c>
      <c r="J24" s="80">
        <f t="shared" si="2"/>
        <v>9</v>
      </c>
      <c r="K24" s="80"/>
      <c r="L24" s="95">
        <v>3801280</v>
      </c>
      <c r="M24" s="95">
        <f t="shared" si="3"/>
        <v>99</v>
      </c>
      <c r="N24" s="403"/>
      <c r="O24" s="404"/>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c r="EX24" s="70"/>
      <c r="EY24" s="70"/>
      <c r="EZ24" s="70"/>
      <c r="FA24" s="70"/>
      <c r="FB24" s="70"/>
      <c r="FC24" s="70"/>
      <c r="FD24" s="70"/>
      <c r="FE24" s="70"/>
      <c r="FF24" s="70"/>
      <c r="FG24" s="70"/>
      <c r="FH24" s="70"/>
      <c r="FI24" s="70"/>
      <c r="FJ24" s="70"/>
      <c r="FK24" s="70"/>
      <c r="FL24" s="70"/>
      <c r="FM24" s="70"/>
      <c r="FN24" s="70"/>
      <c r="FO24" s="70"/>
      <c r="FP24" s="70"/>
      <c r="FQ24" s="70"/>
      <c r="FR24" s="70"/>
      <c r="FS24" s="70"/>
      <c r="FT24" s="70"/>
      <c r="FU24" s="70"/>
      <c r="FV24" s="70"/>
      <c r="FW24" s="70"/>
      <c r="FX24" s="70"/>
      <c r="FY24" s="70"/>
      <c r="FZ24" s="70"/>
      <c r="GA24" s="70"/>
      <c r="GB24" s="70"/>
      <c r="GC24" s="70"/>
      <c r="GD24" s="70"/>
      <c r="GE24" s="70"/>
      <c r="GF24" s="70"/>
      <c r="GG24" s="70"/>
      <c r="GH24" s="70"/>
      <c r="GI24" s="70"/>
      <c r="GJ24" s="70"/>
      <c r="GK24" s="70"/>
      <c r="GL24" s="70"/>
      <c r="GM24" s="70"/>
      <c r="GN24" s="70"/>
      <c r="GO24" s="70"/>
      <c r="GP24" s="70"/>
      <c r="GQ24" s="70"/>
      <c r="GR24" s="70"/>
      <c r="GS24" s="70"/>
      <c r="GT24" s="70"/>
      <c r="GU24" s="70"/>
      <c r="GV24" s="70"/>
      <c r="GW24" s="70"/>
      <c r="GX24" s="70"/>
      <c r="GY24" s="70"/>
      <c r="GZ24" s="70"/>
      <c r="HA24" s="70"/>
      <c r="HB24" s="70"/>
      <c r="HC24" s="70"/>
      <c r="HD24" s="70"/>
      <c r="HE24" s="70"/>
      <c r="HF24" s="70"/>
      <c r="HG24" s="70"/>
      <c r="HH24" s="70"/>
      <c r="HI24" s="70"/>
      <c r="HJ24" s="70"/>
      <c r="HK24" s="70"/>
      <c r="HL24" s="70"/>
      <c r="HM24" s="70"/>
      <c r="HN24" s="70"/>
      <c r="HO24" s="70"/>
      <c r="HP24" s="70"/>
      <c r="HQ24" s="70"/>
      <c r="HR24" s="70"/>
      <c r="HS24" s="70"/>
      <c r="HT24" s="70"/>
      <c r="HU24" s="70"/>
      <c r="HV24" s="70"/>
      <c r="HW24" s="70"/>
      <c r="HX24" s="70"/>
      <c r="HY24" s="70"/>
      <c r="HZ24" s="70"/>
      <c r="IA24" s="70"/>
      <c r="IB24" s="70"/>
      <c r="IC24" s="70"/>
      <c r="ID24" s="70"/>
      <c r="IE24" s="70"/>
      <c r="IF24" s="70"/>
      <c r="IG24" s="70"/>
      <c r="IH24" s="70"/>
      <c r="II24" s="70"/>
      <c r="IJ24" s="70"/>
      <c r="IK24" s="70"/>
      <c r="IL24" s="70"/>
      <c r="IM24" s="70"/>
      <c r="IN24" s="70"/>
      <c r="IO24" s="70"/>
      <c r="IP24" s="70"/>
      <c r="IQ24" s="70"/>
    </row>
    <row r="25" spans="1:255" s="217" customFormat="1" ht="21" customHeight="1">
      <c r="A25" s="398" t="s">
        <v>462</v>
      </c>
      <c r="B25" s="80" t="s">
        <v>100</v>
      </c>
      <c r="C25" s="80">
        <v>4</v>
      </c>
      <c r="D25" s="80" t="s">
        <v>201</v>
      </c>
      <c r="E25" s="80" t="s">
        <v>202</v>
      </c>
      <c r="F25" s="80">
        <v>6</v>
      </c>
      <c r="G25" s="80">
        <v>1</v>
      </c>
      <c r="H25" s="80">
        <v>0</v>
      </c>
      <c r="I25" s="80">
        <v>1</v>
      </c>
      <c r="J25" s="80">
        <f>G25+F25+I25</f>
        <v>8</v>
      </c>
      <c r="K25" s="80"/>
      <c r="L25" s="95">
        <v>3801280</v>
      </c>
      <c r="M25" s="95">
        <f t="shared" si="3"/>
        <v>32</v>
      </c>
      <c r="N25" s="403"/>
      <c r="O25" s="404"/>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c r="EY25" s="70"/>
      <c r="EZ25" s="70"/>
      <c r="FA25" s="70"/>
      <c r="FB25" s="70"/>
      <c r="FC25" s="70"/>
      <c r="FD25" s="70"/>
      <c r="FE25" s="70"/>
      <c r="FF25" s="70"/>
      <c r="FG25" s="70"/>
      <c r="FH25" s="70"/>
      <c r="FI25" s="70"/>
      <c r="FJ25" s="70"/>
      <c r="FK25" s="70"/>
      <c r="FL25" s="70"/>
      <c r="FM25" s="70"/>
      <c r="FN25" s="70"/>
      <c r="FO25" s="70"/>
      <c r="FP25" s="70"/>
      <c r="FQ25" s="70"/>
      <c r="FR25" s="70"/>
      <c r="FS25" s="70"/>
      <c r="FT25" s="70"/>
      <c r="FU25" s="70"/>
      <c r="FV25" s="70"/>
      <c r="FW25" s="70"/>
      <c r="FX25" s="70"/>
      <c r="FY25" s="70"/>
      <c r="FZ25" s="70"/>
      <c r="GA25" s="70"/>
      <c r="GB25" s="70"/>
      <c r="GC25" s="70"/>
      <c r="GD25" s="70"/>
      <c r="GE25" s="70"/>
      <c r="GF25" s="70"/>
      <c r="GG25" s="70"/>
      <c r="GH25" s="70"/>
      <c r="GI25" s="70"/>
      <c r="GJ25" s="70"/>
      <c r="GK25" s="70"/>
      <c r="GL25" s="70"/>
      <c r="GM25" s="70"/>
      <c r="GN25" s="70"/>
      <c r="GO25" s="70"/>
      <c r="GP25" s="70"/>
      <c r="GQ25" s="70"/>
      <c r="GR25" s="70"/>
      <c r="GS25" s="70"/>
      <c r="GT25" s="70"/>
      <c r="GU25" s="70"/>
      <c r="GV25" s="70"/>
      <c r="GW25" s="70"/>
      <c r="GX25" s="70"/>
      <c r="GY25" s="70"/>
      <c r="GZ25" s="70"/>
      <c r="HA25" s="70"/>
      <c r="HB25" s="70"/>
      <c r="HC25" s="70"/>
      <c r="HD25" s="70"/>
      <c r="HE25" s="70"/>
      <c r="HF25" s="70"/>
      <c r="HG25" s="70"/>
      <c r="HH25" s="70"/>
      <c r="HI25" s="70"/>
      <c r="HJ25" s="70"/>
      <c r="HK25" s="70"/>
      <c r="HL25" s="70"/>
      <c r="HM25" s="70"/>
      <c r="HN25" s="70"/>
      <c r="HO25" s="70"/>
      <c r="HP25" s="70"/>
      <c r="HQ25" s="70"/>
      <c r="HR25" s="70"/>
      <c r="HS25" s="70"/>
      <c r="HT25" s="70"/>
      <c r="HU25" s="70"/>
      <c r="HV25" s="70"/>
      <c r="HW25" s="70"/>
      <c r="HX25" s="70"/>
      <c r="HY25" s="70"/>
      <c r="HZ25" s="70"/>
      <c r="IA25" s="70"/>
      <c r="IB25" s="70"/>
      <c r="IC25" s="70"/>
      <c r="ID25" s="70"/>
      <c r="IE25" s="70"/>
      <c r="IF25" s="70"/>
      <c r="IG25" s="70"/>
      <c r="IH25" s="70"/>
      <c r="II25" s="70"/>
      <c r="IJ25" s="70"/>
      <c r="IK25" s="70"/>
      <c r="IL25" s="70"/>
      <c r="IM25" s="70"/>
      <c r="IN25" s="70"/>
      <c r="IO25" s="70"/>
      <c r="IP25" s="70"/>
      <c r="IQ25" s="70"/>
    </row>
    <row r="26" spans="1:255" s="217" customFormat="1" ht="21" customHeight="1">
      <c r="A26" s="398" t="s">
        <v>138</v>
      </c>
      <c r="B26" s="80" t="s">
        <v>101</v>
      </c>
      <c r="C26" s="80">
        <v>11</v>
      </c>
      <c r="D26" s="80" t="s">
        <v>137</v>
      </c>
      <c r="E26" s="80" t="s">
        <v>202</v>
      </c>
      <c r="F26" s="80">
        <v>9</v>
      </c>
      <c r="G26" s="80">
        <v>0</v>
      </c>
      <c r="H26" s="80">
        <v>0</v>
      </c>
      <c r="I26" s="80">
        <v>0</v>
      </c>
      <c r="J26" s="80">
        <f t="shared" ref="J26" si="4">I26+G26+F26</f>
        <v>9</v>
      </c>
      <c r="K26" s="80"/>
      <c r="L26" s="95">
        <v>3801280</v>
      </c>
      <c r="M26" s="95">
        <f t="shared" si="3"/>
        <v>99</v>
      </c>
      <c r="N26" s="403"/>
      <c r="O26" s="404"/>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c r="FC26" s="70"/>
      <c r="FD26" s="70"/>
      <c r="FE26" s="70"/>
      <c r="FF26" s="70"/>
      <c r="FG26" s="70"/>
      <c r="FH26" s="70"/>
      <c r="FI26" s="70"/>
      <c r="FJ26" s="70"/>
      <c r="FK26" s="70"/>
      <c r="FL26" s="70"/>
      <c r="FM26" s="70"/>
      <c r="FN26" s="70"/>
      <c r="FO26" s="70"/>
      <c r="FP26" s="70"/>
      <c r="FQ26" s="70"/>
      <c r="FR26" s="70"/>
      <c r="FS26" s="70"/>
      <c r="FT26" s="70"/>
      <c r="FU26" s="70"/>
      <c r="FV26" s="70"/>
      <c r="FW26" s="70"/>
      <c r="FX26" s="70"/>
      <c r="FY26" s="70"/>
      <c r="FZ26" s="70"/>
      <c r="GA26" s="70"/>
      <c r="GB26" s="70"/>
      <c r="GC26" s="70"/>
      <c r="GD26" s="70"/>
      <c r="GE26" s="70"/>
      <c r="GF26" s="70"/>
      <c r="GG26" s="70"/>
      <c r="GH26" s="70"/>
      <c r="GI26" s="70"/>
      <c r="GJ26" s="70"/>
      <c r="GK26" s="70"/>
      <c r="GL26" s="70"/>
      <c r="GM26" s="70"/>
      <c r="GN26" s="70"/>
      <c r="GO26" s="70"/>
      <c r="GP26" s="70"/>
      <c r="GQ26" s="70"/>
      <c r="GR26" s="70"/>
      <c r="GS26" s="70"/>
      <c r="GT26" s="70"/>
      <c r="GU26" s="70"/>
      <c r="GV26" s="70"/>
      <c r="GW26" s="70"/>
      <c r="GX26" s="70"/>
      <c r="GY26" s="70"/>
      <c r="GZ26" s="70"/>
      <c r="HA26" s="70"/>
      <c r="HB26" s="70"/>
      <c r="HC26" s="70"/>
      <c r="HD26" s="70"/>
      <c r="HE26" s="70"/>
      <c r="HF26" s="70"/>
      <c r="HG26" s="70"/>
      <c r="HH26" s="70"/>
      <c r="HI26" s="70"/>
      <c r="HJ26" s="70"/>
      <c r="HK26" s="70"/>
      <c r="HL26" s="70"/>
      <c r="HM26" s="70"/>
      <c r="HN26" s="70"/>
      <c r="HO26" s="70"/>
      <c r="HP26" s="70"/>
      <c r="HQ26" s="70"/>
      <c r="HR26" s="70"/>
      <c r="HS26" s="70"/>
      <c r="HT26" s="70"/>
      <c r="HU26" s="70"/>
      <c r="HV26" s="70"/>
      <c r="HW26" s="70"/>
      <c r="HX26" s="70"/>
      <c r="HY26" s="70"/>
      <c r="HZ26" s="70"/>
      <c r="IA26" s="70"/>
      <c r="IB26" s="70"/>
      <c r="IC26" s="70"/>
      <c r="ID26" s="70"/>
      <c r="IE26" s="70"/>
      <c r="IF26" s="70"/>
      <c r="IG26" s="70"/>
      <c r="IH26" s="70"/>
      <c r="II26" s="70"/>
      <c r="IJ26" s="70"/>
      <c r="IK26" s="70"/>
      <c r="IL26" s="70"/>
      <c r="IM26" s="70"/>
      <c r="IN26" s="70"/>
      <c r="IO26" s="70"/>
      <c r="IP26" s="70"/>
      <c r="IQ26" s="70"/>
    </row>
    <row r="27" spans="1:255" s="217" customFormat="1" ht="43.2" customHeight="1">
      <c r="A27" s="398" t="s">
        <v>463</v>
      </c>
      <c r="B27" s="80" t="s">
        <v>66</v>
      </c>
      <c r="C27" s="80">
        <v>11</v>
      </c>
      <c r="D27" s="80" t="s">
        <v>143</v>
      </c>
      <c r="E27" s="80" t="s">
        <v>202</v>
      </c>
      <c r="F27" s="80">
        <v>9</v>
      </c>
      <c r="G27" s="80">
        <v>0</v>
      </c>
      <c r="H27" s="80">
        <v>0</v>
      </c>
      <c r="I27" s="80">
        <v>0</v>
      </c>
      <c r="J27" s="80">
        <f t="shared" si="2"/>
        <v>9</v>
      </c>
      <c r="K27" s="80"/>
      <c r="L27" s="95">
        <v>3801280</v>
      </c>
      <c r="M27" s="95">
        <f t="shared" si="3"/>
        <v>99</v>
      </c>
      <c r="N27" s="403"/>
      <c r="O27" s="404"/>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c r="IL27" s="70"/>
      <c r="IM27" s="70"/>
      <c r="IN27" s="70"/>
      <c r="IO27" s="70"/>
      <c r="IP27" s="70"/>
      <c r="IQ27" s="70"/>
    </row>
    <row r="28" spans="1:255" s="217" customFormat="1" ht="43.2" customHeight="1">
      <c r="A28" s="398" t="s">
        <v>464</v>
      </c>
      <c r="B28" s="80" t="s">
        <v>61</v>
      </c>
      <c r="C28" s="80">
        <v>4</v>
      </c>
      <c r="D28" s="80" t="s">
        <v>201</v>
      </c>
      <c r="E28" s="80" t="s">
        <v>202</v>
      </c>
      <c r="F28" s="80">
        <v>6</v>
      </c>
      <c r="G28" s="80">
        <v>2</v>
      </c>
      <c r="H28" s="80">
        <v>0</v>
      </c>
      <c r="I28" s="80">
        <v>1</v>
      </c>
      <c r="J28" s="80">
        <f t="shared" si="2"/>
        <v>9</v>
      </c>
      <c r="K28" s="80"/>
      <c r="L28" s="95">
        <v>3801280</v>
      </c>
      <c r="M28" s="95">
        <f t="shared" si="3"/>
        <v>36</v>
      </c>
      <c r="N28" s="403"/>
      <c r="O28" s="404"/>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c r="EX28" s="70"/>
      <c r="EY28" s="70"/>
      <c r="EZ28" s="70"/>
      <c r="FA28" s="70"/>
      <c r="FB28" s="70"/>
      <c r="FC28" s="70"/>
      <c r="FD28" s="70"/>
      <c r="FE28" s="70"/>
      <c r="FF28" s="70"/>
      <c r="FG28" s="70"/>
      <c r="FH28" s="70"/>
      <c r="FI28" s="70"/>
      <c r="FJ28" s="70"/>
      <c r="FK28" s="70"/>
      <c r="FL28" s="70"/>
      <c r="FM28" s="70"/>
      <c r="FN28" s="70"/>
      <c r="FO28" s="70"/>
      <c r="FP28" s="70"/>
      <c r="FQ28" s="70"/>
      <c r="FR28" s="70"/>
      <c r="FS28" s="70"/>
      <c r="FT28" s="70"/>
      <c r="FU28" s="70"/>
      <c r="FV28" s="70"/>
      <c r="FW28" s="70"/>
      <c r="FX28" s="70"/>
      <c r="FY28" s="70"/>
      <c r="FZ28" s="70"/>
      <c r="GA28" s="70"/>
      <c r="GB28" s="70"/>
      <c r="GC28" s="70"/>
      <c r="GD28" s="70"/>
      <c r="GE28" s="70"/>
      <c r="GF28" s="70"/>
      <c r="GG28" s="70"/>
      <c r="GH28" s="70"/>
      <c r="GI28" s="70"/>
      <c r="GJ28" s="70"/>
      <c r="GK28" s="70"/>
      <c r="GL28" s="70"/>
      <c r="GM28" s="70"/>
      <c r="GN28" s="70"/>
      <c r="GO28" s="70"/>
      <c r="GP28" s="70"/>
      <c r="GQ28" s="70"/>
      <c r="GR28" s="70"/>
      <c r="GS28" s="70"/>
      <c r="GT28" s="70"/>
      <c r="GU28" s="70"/>
      <c r="GV28" s="70"/>
      <c r="GW28" s="70"/>
      <c r="GX28" s="70"/>
      <c r="GY28" s="70"/>
      <c r="GZ28" s="70"/>
      <c r="HA28" s="70"/>
      <c r="HB28" s="70"/>
      <c r="HC28" s="70"/>
      <c r="HD28" s="70"/>
      <c r="HE28" s="70"/>
      <c r="HF28" s="70"/>
      <c r="HG28" s="70"/>
      <c r="HH28" s="70"/>
      <c r="HI28" s="70"/>
      <c r="HJ28" s="70"/>
      <c r="HK28" s="70"/>
      <c r="HL28" s="70"/>
      <c r="HM28" s="70"/>
      <c r="HN28" s="70"/>
      <c r="HO28" s="70"/>
      <c r="HP28" s="70"/>
      <c r="HQ28" s="70"/>
      <c r="HR28" s="70"/>
      <c r="HS28" s="70"/>
      <c r="HT28" s="70"/>
      <c r="HU28" s="70"/>
      <c r="HV28" s="70"/>
      <c r="HW28" s="70"/>
      <c r="HX28" s="70"/>
      <c r="HY28" s="70"/>
      <c r="HZ28" s="70"/>
      <c r="IA28" s="70"/>
      <c r="IB28" s="70"/>
      <c r="IC28" s="70"/>
      <c r="ID28" s="70"/>
      <c r="IE28" s="70"/>
      <c r="IF28" s="70"/>
      <c r="IG28" s="70"/>
      <c r="IH28" s="70"/>
      <c r="II28" s="70"/>
      <c r="IJ28" s="70"/>
      <c r="IK28" s="70"/>
      <c r="IL28" s="70"/>
      <c r="IM28" s="70"/>
      <c r="IN28" s="70"/>
      <c r="IO28" s="70"/>
      <c r="IP28" s="70"/>
      <c r="IQ28" s="70"/>
    </row>
    <row r="29" spans="1:255" s="217" customFormat="1" ht="21" customHeight="1">
      <c r="A29" s="398" t="s">
        <v>465</v>
      </c>
      <c r="B29" s="80" t="s">
        <v>61</v>
      </c>
      <c r="C29" s="80">
        <v>11</v>
      </c>
      <c r="D29" s="80" t="s">
        <v>137</v>
      </c>
      <c r="E29" s="80" t="s">
        <v>202</v>
      </c>
      <c r="F29" s="80">
        <v>9</v>
      </c>
      <c r="G29" s="80">
        <v>0</v>
      </c>
      <c r="H29" s="80">
        <v>0</v>
      </c>
      <c r="I29" s="80">
        <v>0</v>
      </c>
      <c r="J29" s="80">
        <f t="shared" si="2"/>
        <v>9</v>
      </c>
      <c r="K29" s="80"/>
      <c r="L29" s="95">
        <v>3801280</v>
      </c>
      <c r="M29" s="95">
        <f t="shared" si="3"/>
        <v>99</v>
      </c>
      <c r="N29" s="403"/>
      <c r="O29" s="404"/>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c r="EX29" s="70"/>
      <c r="EY29" s="70"/>
      <c r="EZ29" s="70"/>
      <c r="FA29" s="70"/>
      <c r="FB29" s="70"/>
      <c r="FC29" s="70"/>
      <c r="FD29" s="70"/>
      <c r="FE29" s="70"/>
      <c r="FF29" s="70"/>
      <c r="FG29" s="70"/>
      <c r="FH29" s="70"/>
      <c r="FI29" s="70"/>
      <c r="FJ29" s="70"/>
      <c r="FK29" s="70"/>
      <c r="FL29" s="70"/>
      <c r="FM29" s="70"/>
      <c r="FN29" s="70"/>
      <c r="FO29" s="70"/>
      <c r="FP29" s="70"/>
      <c r="FQ29" s="70"/>
      <c r="FR29" s="70"/>
      <c r="FS29" s="70"/>
      <c r="FT29" s="70"/>
      <c r="FU29" s="70"/>
      <c r="FV29" s="70"/>
      <c r="FW29" s="70"/>
      <c r="FX29" s="70"/>
      <c r="FY29" s="70"/>
      <c r="FZ29" s="70"/>
      <c r="GA29" s="70"/>
      <c r="GB29" s="70"/>
      <c r="GC29" s="70"/>
      <c r="GD29" s="70"/>
      <c r="GE29" s="70"/>
      <c r="GF29" s="70"/>
      <c r="GG29" s="70"/>
      <c r="GH29" s="70"/>
      <c r="GI29" s="70"/>
      <c r="GJ29" s="70"/>
      <c r="GK29" s="70"/>
      <c r="GL29" s="70"/>
      <c r="GM29" s="70"/>
      <c r="GN29" s="70"/>
      <c r="GO29" s="70"/>
      <c r="GP29" s="70"/>
      <c r="GQ29" s="70"/>
      <c r="GR29" s="70"/>
      <c r="GS29" s="70"/>
      <c r="GT29" s="70"/>
      <c r="GU29" s="70"/>
      <c r="GV29" s="70"/>
      <c r="GW29" s="70"/>
      <c r="GX29" s="70"/>
      <c r="GY29" s="70"/>
      <c r="GZ29" s="70"/>
      <c r="HA29" s="70"/>
      <c r="HB29" s="70"/>
      <c r="HC29" s="70"/>
      <c r="HD29" s="70"/>
      <c r="HE29" s="70"/>
      <c r="HF29" s="70"/>
      <c r="HG29" s="70"/>
      <c r="HH29" s="70"/>
      <c r="HI29" s="70"/>
      <c r="HJ29" s="70"/>
      <c r="HK29" s="70"/>
      <c r="HL29" s="70"/>
      <c r="HM29" s="70"/>
      <c r="HN29" s="70"/>
      <c r="HO29" s="70"/>
      <c r="HP29" s="70"/>
      <c r="HQ29" s="70"/>
      <c r="HR29" s="70"/>
      <c r="HS29" s="70"/>
      <c r="HT29" s="70"/>
      <c r="HU29" s="70"/>
      <c r="HV29" s="70"/>
      <c r="HW29" s="70"/>
      <c r="HX29" s="70"/>
      <c r="HY29" s="70"/>
      <c r="HZ29" s="70"/>
      <c r="IA29" s="70"/>
      <c r="IB29" s="70"/>
      <c r="IC29" s="70"/>
      <c r="ID29" s="70"/>
      <c r="IE29" s="70"/>
      <c r="IF29" s="70"/>
      <c r="IG29" s="70"/>
      <c r="IH29" s="70"/>
      <c r="II29" s="70"/>
      <c r="IJ29" s="70"/>
      <c r="IK29" s="70"/>
      <c r="IL29" s="70"/>
      <c r="IM29" s="70"/>
      <c r="IN29" s="70"/>
      <c r="IO29" s="70"/>
      <c r="IP29" s="70"/>
      <c r="IQ29" s="70"/>
    </row>
    <row r="30" spans="1:255" s="217" customFormat="1" ht="21" customHeight="1">
      <c r="A30" s="398" t="s">
        <v>138</v>
      </c>
      <c r="B30" s="80" t="s">
        <v>111</v>
      </c>
      <c r="C30" s="80">
        <v>11</v>
      </c>
      <c r="D30" s="80" t="s">
        <v>137</v>
      </c>
      <c r="E30" s="80" t="s">
        <v>202</v>
      </c>
      <c r="F30" s="80">
        <v>9</v>
      </c>
      <c r="G30" s="80">
        <v>0</v>
      </c>
      <c r="H30" s="80">
        <v>0</v>
      </c>
      <c r="I30" s="80">
        <v>0</v>
      </c>
      <c r="J30" s="80">
        <f>I30+G30+F30</f>
        <v>9</v>
      </c>
      <c r="K30" s="80"/>
      <c r="L30" s="95">
        <v>3801280</v>
      </c>
      <c r="M30" s="95">
        <f t="shared" si="3"/>
        <v>99</v>
      </c>
      <c r="N30" s="403"/>
      <c r="O30" s="404"/>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c r="EU30" s="70"/>
      <c r="EV30" s="70"/>
      <c r="EW30" s="70"/>
      <c r="EX30" s="70"/>
      <c r="EY30" s="70"/>
      <c r="EZ30" s="70"/>
      <c r="FA30" s="70"/>
      <c r="FB30" s="70"/>
      <c r="FC30" s="70"/>
      <c r="FD30" s="70"/>
      <c r="FE30" s="70"/>
      <c r="FF30" s="70"/>
      <c r="FG30" s="70"/>
      <c r="FH30" s="70"/>
      <c r="FI30" s="70"/>
      <c r="FJ30" s="70"/>
      <c r="FK30" s="70"/>
      <c r="FL30" s="70"/>
      <c r="FM30" s="70"/>
      <c r="FN30" s="70"/>
      <c r="FO30" s="70"/>
      <c r="FP30" s="70"/>
      <c r="FQ30" s="70"/>
      <c r="FR30" s="70"/>
      <c r="FS30" s="70"/>
      <c r="FT30" s="70"/>
      <c r="FU30" s="70"/>
      <c r="FV30" s="70"/>
      <c r="FW30" s="70"/>
      <c r="FX30" s="70"/>
      <c r="FY30" s="70"/>
      <c r="FZ30" s="70"/>
      <c r="GA30" s="70"/>
      <c r="GB30" s="70"/>
      <c r="GC30" s="70"/>
      <c r="GD30" s="70"/>
      <c r="GE30" s="70"/>
      <c r="GF30" s="70"/>
      <c r="GG30" s="70"/>
      <c r="GH30" s="70"/>
      <c r="GI30" s="70"/>
      <c r="GJ30" s="70"/>
      <c r="GK30" s="70"/>
      <c r="GL30" s="70"/>
      <c r="GM30" s="70"/>
      <c r="GN30" s="70"/>
      <c r="GO30" s="70"/>
      <c r="GP30" s="70"/>
      <c r="GQ30" s="70"/>
      <c r="GR30" s="70"/>
      <c r="GS30" s="70"/>
      <c r="GT30" s="70"/>
      <c r="GU30" s="70"/>
      <c r="GV30" s="70"/>
      <c r="GW30" s="70"/>
      <c r="GX30" s="70"/>
      <c r="GY30" s="70"/>
      <c r="GZ30" s="70"/>
      <c r="HA30" s="70"/>
      <c r="HB30" s="70"/>
      <c r="HC30" s="70"/>
      <c r="HD30" s="70"/>
      <c r="HE30" s="70"/>
      <c r="HF30" s="70"/>
      <c r="HG30" s="70"/>
      <c r="HH30" s="70"/>
      <c r="HI30" s="70"/>
      <c r="HJ30" s="70"/>
      <c r="HK30" s="70"/>
      <c r="HL30" s="70"/>
      <c r="HM30" s="70"/>
      <c r="HN30" s="70"/>
      <c r="HO30" s="70"/>
      <c r="HP30" s="70"/>
      <c r="HQ30" s="70"/>
      <c r="HR30" s="70"/>
      <c r="HS30" s="70"/>
      <c r="HT30" s="70"/>
      <c r="HU30" s="70"/>
      <c r="HV30" s="70"/>
      <c r="HW30" s="70"/>
      <c r="HX30" s="70"/>
      <c r="HY30" s="70"/>
      <c r="HZ30" s="70"/>
      <c r="IA30" s="70"/>
      <c r="IB30" s="70"/>
      <c r="IC30" s="70"/>
      <c r="ID30" s="70"/>
      <c r="IE30" s="70"/>
      <c r="IF30" s="70"/>
      <c r="IG30" s="70"/>
      <c r="IH30" s="70"/>
      <c r="II30" s="70"/>
      <c r="IJ30" s="70"/>
      <c r="IK30" s="70"/>
      <c r="IL30" s="70"/>
      <c r="IM30" s="70"/>
      <c r="IN30" s="70"/>
      <c r="IO30" s="70"/>
      <c r="IP30" s="70"/>
      <c r="IQ30" s="70"/>
    </row>
    <row r="31" spans="1:255" s="124" customFormat="1" ht="13.2">
      <c r="A31" s="235" t="s">
        <v>466</v>
      </c>
      <c r="B31" s="205"/>
      <c r="C31" s="210"/>
      <c r="D31" s="206"/>
      <c r="E31" s="207"/>
      <c r="F31" s="207"/>
      <c r="G31" s="207"/>
      <c r="H31" s="207"/>
      <c r="I31" s="207"/>
      <c r="J31" s="207"/>
      <c r="K31" s="207"/>
      <c r="L31" s="207"/>
      <c r="M31" s="209">
        <f>SUM(M20+M21+M22+M23+M24+M25+M26+M27+M28+M29+M30)</f>
        <v>887</v>
      </c>
      <c r="N31" s="208"/>
      <c r="O31" s="263"/>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c r="BY31" s="204"/>
      <c r="BZ31" s="204"/>
      <c r="CA31" s="204"/>
      <c r="CB31" s="204"/>
      <c r="CC31" s="204"/>
      <c r="CD31" s="204"/>
      <c r="CE31" s="204"/>
      <c r="CF31" s="204"/>
      <c r="CG31" s="204"/>
      <c r="CH31" s="204"/>
      <c r="CI31" s="204"/>
      <c r="CJ31" s="204"/>
      <c r="CK31" s="204"/>
      <c r="CL31" s="204"/>
      <c r="CM31" s="204"/>
      <c r="CN31" s="204"/>
      <c r="CO31" s="204"/>
      <c r="CP31" s="204"/>
      <c r="CQ31" s="204"/>
      <c r="CR31" s="204"/>
      <c r="CS31" s="204"/>
      <c r="CT31" s="204"/>
      <c r="CU31" s="204"/>
      <c r="CV31" s="204"/>
      <c r="CW31" s="204"/>
      <c r="CX31" s="204"/>
      <c r="CY31" s="204"/>
      <c r="CZ31" s="204"/>
      <c r="DA31" s="204"/>
      <c r="DB31" s="204"/>
      <c r="DC31" s="204"/>
      <c r="DD31" s="204"/>
      <c r="DE31" s="204"/>
      <c r="DF31" s="204"/>
      <c r="DG31" s="204"/>
      <c r="DH31" s="204"/>
      <c r="DI31" s="204"/>
      <c r="DJ31" s="204"/>
      <c r="DK31" s="204"/>
      <c r="DL31" s="204"/>
      <c r="DM31" s="204"/>
      <c r="DN31" s="204"/>
      <c r="DO31" s="204"/>
      <c r="DP31" s="204"/>
      <c r="DQ31" s="204"/>
      <c r="DR31" s="204"/>
      <c r="DS31" s="204"/>
      <c r="DT31" s="204"/>
      <c r="DU31" s="204"/>
      <c r="DV31" s="204"/>
      <c r="DW31" s="204"/>
      <c r="DX31" s="204"/>
      <c r="DY31" s="204"/>
      <c r="DZ31" s="204"/>
      <c r="EA31" s="204"/>
      <c r="EB31" s="204"/>
      <c r="EC31" s="204"/>
      <c r="ED31" s="204"/>
      <c r="EE31" s="204"/>
      <c r="EF31" s="204"/>
      <c r="EG31" s="204"/>
      <c r="EH31" s="204"/>
      <c r="EI31" s="204"/>
      <c r="EJ31" s="204"/>
      <c r="EK31" s="204"/>
      <c r="EL31" s="204"/>
      <c r="EM31" s="204"/>
      <c r="EN31" s="204"/>
      <c r="EO31" s="204"/>
      <c r="EP31" s="204"/>
      <c r="EQ31" s="204"/>
      <c r="ER31" s="204"/>
      <c r="ES31" s="204"/>
      <c r="ET31" s="204"/>
      <c r="EU31" s="204"/>
      <c r="EV31" s="204"/>
      <c r="EW31" s="204"/>
      <c r="EX31" s="204"/>
      <c r="EY31" s="204"/>
      <c r="EZ31" s="204"/>
      <c r="FA31" s="204"/>
      <c r="FB31" s="204"/>
      <c r="FC31" s="204"/>
      <c r="FD31" s="204"/>
      <c r="FE31" s="204"/>
      <c r="FF31" s="204"/>
      <c r="FG31" s="204"/>
      <c r="FH31" s="204"/>
      <c r="FI31" s="204"/>
      <c r="FJ31" s="204"/>
      <c r="FK31" s="204"/>
      <c r="FL31" s="204"/>
      <c r="FM31" s="204"/>
      <c r="FN31" s="204"/>
      <c r="FO31" s="204"/>
      <c r="FP31" s="204"/>
      <c r="FQ31" s="204"/>
      <c r="FR31" s="204"/>
      <c r="FS31" s="204"/>
      <c r="FT31" s="204"/>
      <c r="FU31" s="204"/>
      <c r="FV31" s="204"/>
      <c r="FW31" s="204"/>
      <c r="FX31" s="204"/>
      <c r="FY31" s="204"/>
      <c r="FZ31" s="204"/>
      <c r="GA31" s="204"/>
      <c r="GB31" s="204"/>
      <c r="GC31" s="204"/>
      <c r="GD31" s="204"/>
      <c r="GE31" s="204"/>
      <c r="GF31" s="204"/>
      <c r="GG31" s="204"/>
      <c r="GH31" s="204"/>
      <c r="GI31" s="204"/>
      <c r="GJ31" s="204"/>
      <c r="GK31" s="204"/>
      <c r="GL31" s="204"/>
      <c r="GM31" s="204"/>
      <c r="GN31" s="204"/>
      <c r="GO31" s="204"/>
      <c r="GP31" s="204"/>
      <c r="GQ31" s="204"/>
      <c r="GR31" s="204"/>
      <c r="GS31" s="204"/>
      <c r="GT31" s="204"/>
      <c r="GU31" s="204"/>
      <c r="GV31" s="204"/>
      <c r="GW31" s="204"/>
      <c r="GX31" s="204"/>
      <c r="GY31" s="204"/>
      <c r="GZ31" s="204"/>
      <c r="HA31" s="204"/>
      <c r="HB31" s="204"/>
      <c r="HC31" s="204"/>
      <c r="HD31" s="204"/>
      <c r="HE31" s="204"/>
      <c r="HF31" s="204"/>
      <c r="HG31" s="204"/>
      <c r="HH31" s="204"/>
      <c r="HI31" s="204"/>
      <c r="HJ31" s="204"/>
      <c r="HK31" s="204"/>
      <c r="HL31" s="204"/>
      <c r="HM31" s="204"/>
      <c r="HN31" s="204"/>
      <c r="HO31" s="204"/>
      <c r="HP31" s="204"/>
      <c r="HQ31" s="204"/>
      <c r="HR31" s="204"/>
      <c r="HS31" s="204"/>
      <c r="HT31" s="204"/>
      <c r="HU31" s="204"/>
      <c r="HV31" s="204"/>
      <c r="HW31" s="204"/>
      <c r="HX31" s="204"/>
      <c r="HY31" s="204"/>
      <c r="HZ31" s="204"/>
      <c r="IA31" s="204"/>
      <c r="IB31" s="204"/>
      <c r="IC31" s="204"/>
      <c r="ID31" s="204"/>
      <c r="IE31" s="204"/>
      <c r="IF31" s="204"/>
      <c r="IG31" s="204"/>
      <c r="IH31" s="204"/>
      <c r="II31" s="204"/>
      <c r="IJ31" s="204"/>
      <c r="IK31" s="204"/>
      <c r="IL31" s="204"/>
      <c r="IM31" s="204"/>
      <c r="IN31" s="204"/>
      <c r="IO31" s="204"/>
      <c r="IP31" s="204"/>
      <c r="IQ31" s="204"/>
      <c r="IR31" s="204"/>
      <c r="IS31" s="204"/>
      <c r="IT31" s="204"/>
      <c r="IU31" s="204"/>
    </row>
    <row r="32" spans="1:255" s="217" customFormat="1" ht="15.6">
      <c r="A32" s="398"/>
      <c r="B32" s="202"/>
      <c r="C32" s="202"/>
      <c r="D32" s="257" t="s">
        <v>142</v>
      </c>
      <c r="E32" s="257"/>
      <c r="F32" s="202"/>
      <c r="G32" s="202"/>
      <c r="H32" s="202"/>
      <c r="I32" s="202"/>
      <c r="J32" s="202"/>
      <c r="K32" s="202"/>
      <c r="L32" s="203"/>
      <c r="M32" s="203"/>
      <c r="N32" s="262"/>
      <c r="O32" s="399"/>
      <c r="P32" s="399"/>
      <c r="Q32" s="399"/>
      <c r="R32" s="399"/>
      <c r="S32" s="399"/>
      <c r="T32" s="399"/>
      <c r="U32" s="399"/>
      <c r="V32" s="399"/>
      <c r="W32" s="399"/>
      <c r="X32" s="399"/>
      <c r="Y32" s="399"/>
      <c r="Z32" s="399"/>
      <c r="AA32" s="399"/>
      <c r="AB32" s="399"/>
      <c r="AC32" s="399"/>
      <c r="AD32" s="399"/>
      <c r="AE32" s="399"/>
      <c r="AF32" s="399"/>
      <c r="AG32" s="399"/>
      <c r="AH32" s="399"/>
      <c r="AI32" s="399"/>
      <c r="AJ32" s="399"/>
      <c r="AK32" s="399"/>
      <c r="AL32" s="399"/>
      <c r="AM32" s="399"/>
      <c r="AN32" s="399"/>
      <c r="AO32" s="399"/>
      <c r="AP32" s="399"/>
      <c r="AQ32" s="399"/>
      <c r="AR32" s="399"/>
      <c r="AS32" s="399"/>
      <c r="AT32" s="399"/>
      <c r="AU32" s="399"/>
      <c r="AV32" s="399"/>
      <c r="AW32" s="399"/>
      <c r="AX32" s="399"/>
      <c r="AY32" s="399"/>
      <c r="AZ32" s="399"/>
      <c r="BA32" s="399"/>
      <c r="BB32" s="399"/>
      <c r="BC32" s="399"/>
      <c r="BD32" s="399"/>
      <c r="BE32" s="399"/>
      <c r="BF32" s="399"/>
      <c r="BG32" s="399"/>
      <c r="BH32" s="399"/>
      <c r="BI32" s="399"/>
      <c r="BJ32" s="399"/>
      <c r="BK32" s="399"/>
      <c r="BL32" s="399"/>
      <c r="BM32" s="399"/>
      <c r="BN32" s="399"/>
      <c r="BO32" s="399"/>
      <c r="BP32" s="399"/>
      <c r="BQ32" s="399"/>
      <c r="BR32" s="399"/>
      <c r="BS32" s="399"/>
      <c r="BT32" s="399"/>
      <c r="BU32" s="399"/>
      <c r="BV32" s="399"/>
      <c r="BW32" s="399"/>
      <c r="BX32" s="399"/>
      <c r="BY32" s="399"/>
      <c r="BZ32" s="399"/>
      <c r="CA32" s="399"/>
      <c r="CB32" s="399"/>
      <c r="CC32" s="399"/>
      <c r="CD32" s="399"/>
      <c r="CE32" s="399"/>
      <c r="CF32" s="399"/>
      <c r="CG32" s="399"/>
      <c r="CH32" s="399"/>
      <c r="CI32" s="399"/>
      <c r="CJ32" s="399"/>
      <c r="CK32" s="399"/>
      <c r="CL32" s="399"/>
      <c r="CM32" s="399"/>
      <c r="CN32" s="399"/>
      <c r="CO32" s="399"/>
      <c r="CP32" s="399"/>
      <c r="CQ32" s="399"/>
      <c r="CR32" s="399"/>
      <c r="CS32" s="399"/>
      <c r="CT32" s="399"/>
      <c r="CU32" s="399"/>
      <c r="CV32" s="399"/>
      <c r="CW32" s="399"/>
      <c r="CX32" s="399"/>
      <c r="CY32" s="399"/>
      <c r="CZ32" s="399"/>
      <c r="DA32" s="399"/>
      <c r="DB32" s="399"/>
      <c r="DC32" s="399"/>
      <c r="DD32" s="399"/>
      <c r="DE32" s="399"/>
      <c r="DF32" s="399"/>
      <c r="DG32" s="399"/>
      <c r="DH32" s="399"/>
      <c r="DI32" s="399"/>
      <c r="DJ32" s="399"/>
      <c r="DK32" s="399"/>
      <c r="DL32" s="399"/>
      <c r="DM32" s="399"/>
      <c r="DN32" s="399"/>
      <c r="DO32" s="399"/>
      <c r="DP32" s="399"/>
      <c r="DQ32" s="399"/>
      <c r="DR32" s="399"/>
      <c r="DS32" s="399"/>
      <c r="DT32" s="399"/>
      <c r="DU32" s="399"/>
      <c r="DV32" s="399"/>
      <c r="DW32" s="399"/>
      <c r="DX32" s="399"/>
      <c r="DY32" s="399"/>
      <c r="DZ32" s="399"/>
      <c r="EA32" s="399"/>
      <c r="EB32" s="399"/>
      <c r="EC32" s="399"/>
      <c r="ED32" s="399"/>
      <c r="EE32" s="399"/>
      <c r="EF32" s="399"/>
      <c r="EG32" s="399"/>
      <c r="EH32" s="399"/>
      <c r="EI32" s="399"/>
      <c r="EJ32" s="399"/>
      <c r="EK32" s="399"/>
      <c r="EL32" s="399"/>
      <c r="EM32" s="399"/>
      <c r="EN32" s="399"/>
      <c r="EO32" s="399"/>
      <c r="EP32" s="399"/>
      <c r="EQ32" s="399"/>
      <c r="ER32" s="399"/>
      <c r="ES32" s="399"/>
      <c r="ET32" s="399"/>
      <c r="EU32" s="399"/>
      <c r="EV32" s="399"/>
      <c r="EW32" s="399"/>
      <c r="EX32" s="399"/>
      <c r="EY32" s="399"/>
      <c r="EZ32" s="399"/>
      <c r="FA32" s="399"/>
      <c r="FB32" s="399"/>
      <c r="FC32" s="399"/>
      <c r="FD32" s="399"/>
      <c r="FE32" s="399"/>
      <c r="FF32" s="399"/>
      <c r="FG32" s="399"/>
      <c r="FH32" s="399"/>
      <c r="FI32" s="399"/>
      <c r="FJ32" s="399"/>
      <c r="FK32" s="399"/>
      <c r="FL32" s="399"/>
      <c r="FM32" s="399"/>
      <c r="FN32" s="399"/>
      <c r="FO32" s="399"/>
      <c r="FP32" s="399"/>
      <c r="FQ32" s="399"/>
      <c r="FR32" s="399"/>
      <c r="FS32" s="399"/>
      <c r="FT32" s="399"/>
      <c r="FU32" s="399"/>
      <c r="FV32" s="399"/>
      <c r="FW32" s="399"/>
      <c r="FX32" s="399"/>
      <c r="FY32" s="399"/>
      <c r="FZ32" s="399"/>
      <c r="GA32" s="399"/>
      <c r="GB32" s="399"/>
      <c r="GC32" s="399"/>
      <c r="GD32" s="399"/>
      <c r="GE32" s="399"/>
      <c r="GF32" s="399"/>
      <c r="GG32" s="399"/>
      <c r="GH32" s="399"/>
      <c r="GI32" s="399"/>
      <c r="GJ32" s="399"/>
      <c r="GK32" s="399"/>
      <c r="GL32" s="399"/>
      <c r="GM32" s="399"/>
      <c r="GN32" s="399"/>
      <c r="GO32" s="399"/>
      <c r="GP32" s="399"/>
      <c r="GQ32" s="399"/>
      <c r="GR32" s="399"/>
      <c r="GS32" s="399"/>
      <c r="GT32" s="399"/>
      <c r="GU32" s="399"/>
      <c r="GV32" s="399"/>
      <c r="GW32" s="399"/>
      <c r="GX32" s="399"/>
      <c r="GY32" s="399"/>
      <c r="GZ32" s="399"/>
      <c r="HA32" s="399"/>
      <c r="HB32" s="399"/>
      <c r="HC32" s="399"/>
      <c r="HD32" s="399"/>
      <c r="HE32" s="399"/>
      <c r="HF32" s="399"/>
      <c r="HG32" s="399"/>
      <c r="HH32" s="399"/>
      <c r="HI32" s="399"/>
      <c r="HJ32" s="399"/>
      <c r="HK32" s="399"/>
      <c r="HL32" s="399"/>
      <c r="HM32" s="399"/>
      <c r="HN32" s="399"/>
      <c r="HO32" s="399"/>
      <c r="HP32" s="399"/>
      <c r="HQ32" s="399"/>
      <c r="HR32" s="399"/>
      <c r="HS32" s="399"/>
      <c r="HT32" s="399"/>
      <c r="HU32" s="399"/>
      <c r="HV32" s="399"/>
      <c r="HW32" s="399"/>
      <c r="HX32" s="399"/>
      <c r="HY32" s="399"/>
      <c r="HZ32" s="399"/>
      <c r="IA32" s="399"/>
      <c r="IB32" s="399"/>
      <c r="IC32" s="399"/>
      <c r="ID32" s="399"/>
      <c r="IE32" s="399"/>
      <c r="IF32" s="399"/>
      <c r="IG32" s="399"/>
      <c r="IH32" s="399"/>
      <c r="II32" s="399"/>
      <c r="IJ32" s="399"/>
      <c r="IK32" s="399"/>
      <c r="IL32" s="399"/>
      <c r="IM32" s="399"/>
      <c r="IN32" s="399"/>
      <c r="IO32" s="399"/>
      <c r="IP32" s="399"/>
      <c r="IQ32" s="399"/>
    </row>
    <row r="33" spans="1:255" s="217" customFormat="1" ht="21" customHeight="1">
      <c r="A33" s="398" t="s">
        <v>207</v>
      </c>
      <c r="B33" s="80" t="s">
        <v>57</v>
      </c>
      <c r="C33" s="80">
        <v>11</v>
      </c>
      <c r="D33" s="80" t="s">
        <v>137</v>
      </c>
      <c r="E33" s="80" t="s">
        <v>202</v>
      </c>
      <c r="F33" s="80">
        <v>5</v>
      </c>
      <c r="G33" s="80">
        <v>0</v>
      </c>
      <c r="H33" s="80">
        <v>0</v>
      </c>
      <c r="I33" s="80">
        <v>0</v>
      </c>
      <c r="J33" s="80">
        <f t="shared" ref="J33:J40" si="5">G33+F33</f>
        <v>5</v>
      </c>
      <c r="K33" s="80"/>
      <c r="L33" s="95">
        <v>3801280</v>
      </c>
      <c r="M33" s="95">
        <f t="shared" ref="M33:M40" si="6">J33*C33</f>
        <v>55</v>
      </c>
      <c r="N33" s="403"/>
      <c r="O33" s="404"/>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c r="EU33" s="70"/>
      <c r="EV33" s="70"/>
      <c r="EW33" s="70"/>
      <c r="EX33" s="70"/>
      <c r="EY33" s="70"/>
      <c r="EZ33" s="70"/>
      <c r="FA33" s="70"/>
      <c r="FB33" s="70"/>
      <c r="FC33" s="70"/>
      <c r="FD33" s="70"/>
      <c r="FE33" s="70"/>
      <c r="FF33" s="70"/>
      <c r="FG33" s="70"/>
      <c r="FH33" s="70"/>
      <c r="FI33" s="70"/>
      <c r="FJ33" s="70"/>
      <c r="FK33" s="70"/>
      <c r="FL33" s="70"/>
      <c r="FM33" s="70"/>
      <c r="FN33" s="70"/>
      <c r="FO33" s="70"/>
      <c r="FP33" s="70"/>
      <c r="FQ33" s="70"/>
      <c r="FR33" s="70"/>
      <c r="FS33" s="70"/>
      <c r="FT33" s="70"/>
      <c r="FU33" s="70"/>
      <c r="FV33" s="70"/>
      <c r="FW33" s="70"/>
      <c r="FX33" s="70"/>
      <c r="FY33" s="70"/>
      <c r="FZ33" s="70"/>
      <c r="GA33" s="70"/>
      <c r="GB33" s="70"/>
      <c r="GC33" s="70"/>
      <c r="GD33" s="70"/>
      <c r="GE33" s="70"/>
      <c r="GF33" s="70"/>
      <c r="GG33" s="70"/>
      <c r="GH33" s="70"/>
      <c r="GI33" s="70"/>
      <c r="GJ33" s="70"/>
      <c r="GK33" s="70"/>
      <c r="GL33" s="70"/>
      <c r="GM33" s="70"/>
      <c r="GN33" s="70"/>
      <c r="GO33" s="70"/>
      <c r="GP33" s="70"/>
      <c r="GQ33" s="70"/>
      <c r="GR33" s="70"/>
      <c r="GS33" s="70"/>
      <c r="GT33" s="70"/>
      <c r="GU33" s="70"/>
      <c r="GV33" s="70"/>
      <c r="GW33" s="70"/>
      <c r="GX33" s="70"/>
      <c r="GY33" s="70"/>
      <c r="GZ33" s="70"/>
      <c r="HA33" s="70"/>
      <c r="HB33" s="70"/>
      <c r="HC33" s="70"/>
      <c r="HD33" s="70"/>
      <c r="HE33" s="70"/>
      <c r="HF33" s="70"/>
      <c r="HG33" s="70"/>
      <c r="HH33" s="70"/>
      <c r="HI33" s="70"/>
      <c r="HJ33" s="70"/>
      <c r="HK33" s="70"/>
      <c r="HL33" s="70"/>
      <c r="HM33" s="70"/>
      <c r="HN33" s="70"/>
      <c r="HO33" s="70"/>
      <c r="HP33" s="70"/>
      <c r="HQ33" s="70"/>
      <c r="HR33" s="70"/>
      <c r="HS33" s="70"/>
      <c r="HT33" s="70"/>
      <c r="HU33" s="70"/>
      <c r="HV33" s="70"/>
      <c r="HW33" s="70"/>
      <c r="HX33" s="70"/>
      <c r="HY33" s="70"/>
      <c r="HZ33" s="70"/>
      <c r="IA33" s="70"/>
      <c r="IB33" s="70"/>
      <c r="IC33" s="70"/>
      <c r="ID33" s="70"/>
      <c r="IE33" s="70"/>
      <c r="IF33" s="70"/>
      <c r="IG33" s="70"/>
      <c r="IH33" s="70"/>
      <c r="II33" s="70"/>
      <c r="IJ33" s="70"/>
      <c r="IK33" s="70"/>
      <c r="IL33" s="70"/>
      <c r="IM33" s="70"/>
      <c r="IN33" s="70"/>
      <c r="IO33" s="70"/>
      <c r="IP33" s="70"/>
      <c r="IQ33" s="70"/>
    </row>
    <row r="34" spans="1:255" s="217" customFormat="1" ht="21" customHeight="1">
      <c r="A34" s="398" t="s">
        <v>208</v>
      </c>
      <c r="B34" s="80" t="s">
        <v>78</v>
      </c>
      <c r="C34" s="80">
        <v>4</v>
      </c>
      <c r="D34" s="80" t="s">
        <v>201</v>
      </c>
      <c r="E34" s="80" t="s">
        <v>202</v>
      </c>
      <c r="F34" s="80">
        <v>4</v>
      </c>
      <c r="G34" s="80">
        <v>1</v>
      </c>
      <c r="H34" s="80">
        <v>0</v>
      </c>
      <c r="I34" s="80">
        <v>0</v>
      </c>
      <c r="J34" s="80">
        <f t="shared" si="5"/>
        <v>5</v>
      </c>
      <c r="K34" s="80" t="s">
        <v>467</v>
      </c>
      <c r="L34" s="95">
        <v>3801280</v>
      </c>
      <c r="M34" s="95">
        <f t="shared" si="6"/>
        <v>20</v>
      </c>
      <c r="N34" s="403"/>
      <c r="O34" s="404"/>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c r="FC34" s="70"/>
      <c r="FD34" s="70"/>
      <c r="FE34" s="70"/>
      <c r="FF34" s="70"/>
      <c r="FG34" s="70"/>
      <c r="FH34" s="70"/>
      <c r="FI34" s="70"/>
      <c r="FJ34" s="70"/>
      <c r="FK34" s="70"/>
      <c r="FL34" s="70"/>
      <c r="FM34" s="70"/>
      <c r="FN34" s="70"/>
      <c r="FO34" s="70"/>
      <c r="FP34" s="70"/>
      <c r="FQ34" s="70"/>
      <c r="FR34" s="70"/>
      <c r="FS34" s="70"/>
      <c r="FT34" s="70"/>
      <c r="FU34" s="70"/>
      <c r="FV34" s="70"/>
      <c r="FW34" s="70"/>
      <c r="FX34" s="70"/>
      <c r="FY34" s="70"/>
      <c r="FZ34" s="70"/>
      <c r="GA34" s="70"/>
      <c r="GB34" s="70"/>
      <c r="GC34" s="70"/>
      <c r="GD34" s="70"/>
      <c r="GE34" s="70"/>
      <c r="GF34" s="70"/>
      <c r="GG34" s="70"/>
      <c r="GH34" s="70"/>
      <c r="GI34" s="70"/>
      <c r="GJ34" s="70"/>
      <c r="GK34" s="70"/>
      <c r="GL34" s="70"/>
      <c r="GM34" s="70"/>
      <c r="GN34" s="70"/>
      <c r="GO34" s="70"/>
      <c r="GP34" s="70"/>
      <c r="GQ34" s="70"/>
      <c r="GR34" s="70"/>
      <c r="GS34" s="70"/>
      <c r="GT34" s="70"/>
      <c r="GU34" s="70"/>
      <c r="GV34" s="70"/>
      <c r="GW34" s="70"/>
      <c r="GX34" s="70"/>
      <c r="GY34" s="70"/>
      <c r="GZ34" s="70"/>
      <c r="HA34" s="70"/>
      <c r="HB34" s="70"/>
      <c r="HC34" s="70"/>
      <c r="HD34" s="70"/>
      <c r="HE34" s="70"/>
      <c r="HF34" s="70"/>
      <c r="HG34" s="70"/>
      <c r="HH34" s="70"/>
      <c r="HI34" s="70"/>
      <c r="HJ34" s="70"/>
      <c r="HK34" s="70"/>
      <c r="HL34" s="70"/>
      <c r="HM34" s="70"/>
      <c r="HN34" s="70"/>
      <c r="HO34" s="70"/>
      <c r="HP34" s="70"/>
      <c r="HQ34" s="70"/>
      <c r="HR34" s="70"/>
      <c r="HS34" s="70"/>
      <c r="HT34" s="70"/>
      <c r="HU34" s="70"/>
      <c r="HV34" s="70"/>
      <c r="HW34" s="70"/>
      <c r="HX34" s="70"/>
      <c r="HY34" s="70"/>
      <c r="HZ34" s="70"/>
      <c r="IA34" s="70"/>
      <c r="IB34" s="70"/>
      <c r="IC34" s="70"/>
      <c r="ID34" s="70"/>
      <c r="IE34" s="70"/>
      <c r="IF34" s="70"/>
      <c r="IG34" s="70"/>
      <c r="IH34" s="70"/>
      <c r="II34" s="70"/>
      <c r="IJ34" s="70"/>
      <c r="IK34" s="70"/>
      <c r="IL34" s="70"/>
      <c r="IM34" s="70"/>
      <c r="IN34" s="70"/>
      <c r="IO34" s="70"/>
      <c r="IP34" s="70"/>
      <c r="IQ34" s="70"/>
    </row>
    <row r="35" spans="1:255" s="217" customFormat="1" ht="32.4" customHeight="1">
      <c r="A35" s="398" t="s">
        <v>209</v>
      </c>
      <c r="B35" s="80" t="s">
        <v>78</v>
      </c>
      <c r="C35" s="80">
        <v>11</v>
      </c>
      <c r="D35" s="80" t="s">
        <v>137</v>
      </c>
      <c r="E35" s="80" t="s">
        <v>202</v>
      </c>
      <c r="F35" s="80">
        <v>5</v>
      </c>
      <c r="G35" s="80">
        <v>0</v>
      </c>
      <c r="H35" s="80">
        <v>0</v>
      </c>
      <c r="I35" s="80">
        <v>0</v>
      </c>
      <c r="J35" s="80">
        <f t="shared" si="5"/>
        <v>5</v>
      </c>
      <c r="K35" s="80"/>
      <c r="L35" s="95">
        <v>3801280</v>
      </c>
      <c r="M35" s="95">
        <f t="shared" si="6"/>
        <v>55</v>
      </c>
      <c r="N35" s="403"/>
      <c r="O35" s="404"/>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c r="EO35" s="70"/>
      <c r="EP35" s="70"/>
      <c r="EQ35" s="70"/>
      <c r="ER35" s="70"/>
      <c r="ES35" s="70"/>
      <c r="ET35" s="70"/>
      <c r="EU35" s="70"/>
      <c r="EV35" s="70"/>
      <c r="EW35" s="70"/>
      <c r="EX35" s="70"/>
      <c r="EY35" s="70"/>
      <c r="EZ35" s="70"/>
      <c r="FA35" s="70"/>
      <c r="FB35" s="70"/>
      <c r="FC35" s="70"/>
      <c r="FD35" s="70"/>
      <c r="FE35" s="70"/>
      <c r="FF35" s="70"/>
      <c r="FG35" s="70"/>
      <c r="FH35" s="70"/>
      <c r="FI35" s="70"/>
      <c r="FJ35" s="70"/>
      <c r="FK35" s="70"/>
      <c r="FL35" s="70"/>
      <c r="FM35" s="70"/>
      <c r="FN35" s="70"/>
      <c r="FO35" s="70"/>
      <c r="FP35" s="70"/>
      <c r="FQ35" s="70"/>
      <c r="FR35" s="70"/>
      <c r="FS35" s="70"/>
      <c r="FT35" s="70"/>
      <c r="FU35" s="70"/>
      <c r="FV35" s="70"/>
      <c r="FW35" s="70"/>
      <c r="FX35" s="70"/>
      <c r="FY35" s="70"/>
      <c r="FZ35" s="70"/>
      <c r="GA35" s="70"/>
      <c r="GB35" s="70"/>
      <c r="GC35" s="70"/>
      <c r="GD35" s="70"/>
      <c r="GE35" s="70"/>
      <c r="GF35" s="70"/>
      <c r="GG35" s="70"/>
      <c r="GH35" s="70"/>
      <c r="GI35" s="70"/>
      <c r="GJ35" s="70"/>
      <c r="GK35" s="70"/>
      <c r="GL35" s="70"/>
      <c r="GM35" s="70"/>
      <c r="GN35" s="70"/>
      <c r="GO35" s="70"/>
      <c r="GP35" s="70"/>
      <c r="GQ35" s="70"/>
      <c r="GR35" s="70"/>
      <c r="GS35" s="70"/>
      <c r="GT35" s="70"/>
      <c r="GU35" s="70"/>
      <c r="GV35" s="70"/>
      <c r="GW35" s="70"/>
      <c r="GX35" s="70"/>
      <c r="GY35" s="70"/>
      <c r="GZ35" s="70"/>
      <c r="HA35" s="70"/>
      <c r="HB35" s="70"/>
      <c r="HC35" s="70"/>
      <c r="HD35" s="70"/>
      <c r="HE35" s="70"/>
      <c r="HF35" s="70"/>
      <c r="HG35" s="70"/>
      <c r="HH35" s="70"/>
      <c r="HI35" s="70"/>
      <c r="HJ35" s="70"/>
      <c r="HK35" s="70"/>
      <c r="HL35" s="70"/>
      <c r="HM35" s="70"/>
      <c r="HN35" s="70"/>
      <c r="HO35" s="70"/>
      <c r="HP35" s="70"/>
      <c r="HQ35" s="70"/>
      <c r="HR35" s="70"/>
      <c r="HS35" s="70"/>
      <c r="HT35" s="70"/>
      <c r="HU35" s="70"/>
      <c r="HV35" s="70"/>
      <c r="HW35" s="70"/>
      <c r="HX35" s="70"/>
      <c r="HY35" s="70"/>
      <c r="HZ35" s="70"/>
      <c r="IA35" s="70"/>
      <c r="IB35" s="70"/>
      <c r="IC35" s="70"/>
      <c r="ID35" s="70"/>
      <c r="IE35" s="70"/>
      <c r="IF35" s="70"/>
      <c r="IG35" s="70"/>
      <c r="IH35" s="70"/>
      <c r="II35" s="70"/>
      <c r="IJ35" s="70"/>
      <c r="IK35" s="70"/>
      <c r="IL35" s="70"/>
      <c r="IM35" s="70"/>
      <c r="IN35" s="70"/>
      <c r="IO35" s="70"/>
      <c r="IP35" s="70"/>
      <c r="IQ35" s="70"/>
    </row>
    <row r="36" spans="1:255" s="217" customFormat="1" ht="21" customHeight="1">
      <c r="A36" s="398" t="s">
        <v>210</v>
      </c>
      <c r="B36" s="80" t="s">
        <v>78</v>
      </c>
      <c r="C36" s="80">
        <v>4</v>
      </c>
      <c r="D36" s="80" t="s">
        <v>201</v>
      </c>
      <c r="E36" s="80" t="s">
        <v>202</v>
      </c>
      <c r="F36" s="80">
        <v>5</v>
      </c>
      <c r="G36" s="80">
        <v>1</v>
      </c>
      <c r="H36" s="80">
        <v>0</v>
      </c>
      <c r="I36" s="80">
        <v>0</v>
      </c>
      <c r="J36" s="80">
        <f t="shared" si="5"/>
        <v>6</v>
      </c>
      <c r="K36" s="80" t="s">
        <v>467</v>
      </c>
      <c r="L36" s="95">
        <v>3801280</v>
      </c>
      <c r="M36" s="95">
        <f t="shared" si="6"/>
        <v>24</v>
      </c>
      <c r="N36" s="403"/>
      <c r="O36" s="404"/>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c r="EO36" s="70"/>
      <c r="EP36" s="70"/>
      <c r="EQ36" s="70"/>
      <c r="ER36" s="70"/>
      <c r="ES36" s="70"/>
      <c r="ET36" s="70"/>
      <c r="EU36" s="70"/>
      <c r="EV36" s="70"/>
      <c r="EW36" s="70"/>
      <c r="EX36" s="70"/>
      <c r="EY36" s="70"/>
      <c r="EZ36" s="70"/>
      <c r="FA36" s="70"/>
      <c r="FB36" s="70"/>
      <c r="FC36" s="70"/>
      <c r="FD36" s="70"/>
      <c r="FE36" s="70"/>
      <c r="FF36" s="70"/>
      <c r="FG36" s="70"/>
      <c r="FH36" s="70"/>
      <c r="FI36" s="70"/>
      <c r="FJ36" s="70"/>
      <c r="FK36" s="70"/>
      <c r="FL36" s="70"/>
      <c r="FM36" s="70"/>
      <c r="FN36" s="70"/>
      <c r="FO36" s="70"/>
      <c r="FP36" s="70"/>
      <c r="FQ36" s="70"/>
      <c r="FR36" s="70"/>
      <c r="FS36" s="70"/>
      <c r="FT36" s="70"/>
      <c r="FU36" s="70"/>
      <c r="FV36" s="70"/>
      <c r="FW36" s="70"/>
      <c r="FX36" s="70"/>
      <c r="FY36" s="70"/>
      <c r="FZ36" s="70"/>
      <c r="GA36" s="70"/>
      <c r="GB36" s="70"/>
      <c r="GC36" s="70"/>
      <c r="GD36" s="70"/>
      <c r="GE36" s="70"/>
      <c r="GF36" s="70"/>
      <c r="GG36" s="70"/>
      <c r="GH36" s="70"/>
      <c r="GI36" s="70"/>
      <c r="GJ36" s="70"/>
      <c r="GK36" s="70"/>
      <c r="GL36" s="70"/>
      <c r="GM36" s="70"/>
      <c r="GN36" s="70"/>
      <c r="GO36" s="70"/>
      <c r="GP36" s="70"/>
      <c r="GQ36" s="70"/>
      <c r="GR36" s="70"/>
      <c r="GS36" s="70"/>
      <c r="GT36" s="70"/>
      <c r="GU36" s="70"/>
      <c r="GV36" s="70"/>
      <c r="GW36" s="70"/>
      <c r="GX36" s="70"/>
      <c r="GY36" s="70"/>
      <c r="GZ36" s="70"/>
      <c r="HA36" s="70"/>
      <c r="HB36" s="70"/>
      <c r="HC36" s="70"/>
      <c r="HD36" s="70"/>
      <c r="HE36" s="70"/>
      <c r="HF36" s="70"/>
      <c r="HG36" s="70"/>
      <c r="HH36" s="70"/>
      <c r="HI36" s="70"/>
      <c r="HJ36" s="70"/>
      <c r="HK36" s="70"/>
      <c r="HL36" s="70"/>
      <c r="HM36" s="70"/>
      <c r="HN36" s="70"/>
      <c r="HO36" s="70"/>
      <c r="HP36" s="70"/>
      <c r="HQ36" s="70"/>
      <c r="HR36" s="70"/>
      <c r="HS36" s="70"/>
      <c r="HT36" s="70"/>
      <c r="HU36" s="70"/>
      <c r="HV36" s="70"/>
      <c r="HW36" s="70"/>
      <c r="HX36" s="70"/>
      <c r="HY36" s="70"/>
      <c r="HZ36" s="70"/>
      <c r="IA36" s="70"/>
      <c r="IB36" s="70"/>
      <c r="IC36" s="70"/>
      <c r="ID36" s="70"/>
      <c r="IE36" s="70"/>
      <c r="IF36" s="70"/>
      <c r="IG36" s="70"/>
      <c r="IH36" s="70"/>
      <c r="II36" s="70"/>
      <c r="IJ36" s="70"/>
      <c r="IK36" s="70"/>
      <c r="IL36" s="70"/>
      <c r="IM36" s="70"/>
      <c r="IN36" s="70"/>
      <c r="IO36" s="70"/>
      <c r="IP36" s="70"/>
      <c r="IQ36" s="70"/>
    </row>
    <row r="37" spans="1:255" s="217" customFormat="1" ht="21" customHeight="1">
      <c r="A37" s="398" t="s">
        <v>211</v>
      </c>
      <c r="B37" s="80" t="s">
        <v>100</v>
      </c>
      <c r="C37" s="80">
        <v>11</v>
      </c>
      <c r="D37" s="80" t="s">
        <v>137</v>
      </c>
      <c r="E37" s="80" t="s">
        <v>202</v>
      </c>
      <c r="F37" s="80">
        <v>4</v>
      </c>
      <c r="G37" s="80">
        <v>0</v>
      </c>
      <c r="H37" s="80">
        <v>0</v>
      </c>
      <c r="I37" s="80">
        <v>0</v>
      </c>
      <c r="J37" s="80">
        <f t="shared" si="5"/>
        <v>4</v>
      </c>
      <c r="K37" s="80"/>
      <c r="L37" s="95">
        <v>3801280</v>
      </c>
      <c r="M37" s="95">
        <f t="shared" si="6"/>
        <v>44</v>
      </c>
      <c r="N37" s="403"/>
      <c r="O37" s="404"/>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c r="EO37" s="70"/>
      <c r="EP37" s="70"/>
      <c r="EQ37" s="70"/>
      <c r="ER37" s="70"/>
      <c r="ES37" s="70"/>
      <c r="ET37" s="70"/>
      <c r="EU37" s="70"/>
      <c r="EV37" s="70"/>
      <c r="EW37" s="70"/>
      <c r="EX37" s="70"/>
      <c r="EY37" s="70"/>
      <c r="EZ37" s="70"/>
      <c r="FA37" s="70"/>
      <c r="FB37" s="70"/>
      <c r="FC37" s="70"/>
      <c r="FD37" s="70"/>
      <c r="FE37" s="70"/>
      <c r="FF37" s="70"/>
      <c r="FG37" s="70"/>
      <c r="FH37" s="70"/>
      <c r="FI37" s="70"/>
      <c r="FJ37" s="70"/>
      <c r="FK37" s="70"/>
      <c r="FL37" s="70"/>
      <c r="FM37" s="70"/>
      <c r="FN37" s="70"/>
      <c r="FO37" s="70"/>
      <c r="FP37" s="70"/>
      <c r="FQ37" s="70"/>
      <c r="FR37" s="70"/>
      <c r="FS37" s="70"/>
      <c r="FT37" s="70"/>
      <c r="FU37" s="70"/>
      <c r="FV37" s="70"/>
      <c r="FW37" s="70"/>
      <c r="FX37" s="70"/>
      <c r="FY37" s="70"/>
      <c r="FZ37" s="70"/>
      <c r="GA37" s="70"/>
      <c r="GB37" s="70"/>
      <c r="GC37" s="70"/>
      <c r="GD37" s="70"/>
      <c r="GE37" s="70"/>
      <c r="GF37" s="70"/>
      <c r="GG37" s="70"/>
      <c r="GH37" s="70"/>
      <c r="GI37" s="70"/>
      <c r="GJ37" s="70"/>
      <c r="GK37" s="70"/>
      <c r="GL37" s="70"/>
      <c r="GM37" s="70"/>
      <c r="GN37" s="70"/>
      <c r="GO37" s="70"/>
      <c r="GP37" s="70"/>
      <c r="GQ37" s="70"/>
      <c r="GR37" s="70"/>
      <c r="GS37" s="70"/>
      <c r="GT37" s="70"/>
      <c r="GU37" s="70"/>
      <c r="GV37" s="70"/>
      <c r="GW37" s="70"/>
      <c r="GX37" s="70"/>
      <c r="GY37" s="70"/>
      <c r="GZ37" s="70"/>
      <c r="HA37" s="70"/>
      <c r="HB37" s="70"/>
      <c r="HC37" s="70"/>
      <c r="HD37" s="70"/>
      <c r="HE37" s="70"/>
      <c r="HF37" s="70"/>
      <c r="HG37" s="70"/>
      <c r="HH37" s="70"/>
      <c r="HI37" s="70"/>
      <c r="HJ37" s="70"/>
      <c r="HK37" s="70"/>
      <c r="HL37" s="70"/>
      <c r="HM37" s="70"/>
      <c r="HN37" s="70"/>
      <c r="HO37" s="70"/>
      <c r="HP37" s="70"/>
      <c r="HQ37" s="70"/>
      <c r="HR37" s="70"/>
      <c r="HS37" s="70"/>
      <c r="HT37" s="70"/>
      <c r="HU37" s="70"/>
      <c r="HV37" s="70"/>
      <c r="HW37" s="70"/>
      <c r="HX37" s="70"/>
      <c r="HY37" s="70"/>
      <c r="HZ37" s="70"/>
      <c r="IA37" s="70"/>
      <c r="IB37" s="70"/>
      <c r="IC37" s="70"/>
      <c r="ID37" s="70"/>
      <c r="IE37" s="70"/>
      <c r="IF37" s="70"/>
      <c r="IG37" s="70"/>
      <c r="IH37" s="70"/>
      <c r="II37" s="70"/>
      <c r="IJ37" s="70"/>
      <c r="IK37" s="70"/>
      <c r="IL37" s="70"/>
      <c r="IM37" s="70"/>
      <c r="IN37" s="70"/>
      <c r="IO37" s="70"/>
      <c r="IP37" s="70"/>
      <c r="IQ37" s="70"/>
    </row>
    <row r="38" spans="1:255" s="217" customFormat="1" ht="21" customHeight="1">
      <c r="A38" s="398" t="s">
        <v>212</v>
      </c>
      <c r="B38" s="80" t="s">
        <v>100</v>
      </c>
      <c r="C38" s="80">
        <v>4</v>
      </c>
      <c r="D38" s="80" t="s">
        <v>201</v>
      </c>
      <c r="E38" s="80" t="s">
        <v>202</v>
      </c>
      <c r="F38" s="80">
        <v>4</v>
      </c>
      <c r="G38" s="80">
        <v>1</v>
      </c>
      <c r="H38" s="80">
        <v>0</v>
      </c>
      <c r="I38" s="80">
        <v>0</v>
      </c>
      <c r="J38" s="80">
        <f t="shared" si="5"/>
        <v>5</v>
      </c>
      <c r="K38" s="80" t="s">
        <v>467</v>
      </c>
      <c r="L38" s="95">
        <v>3801280</v>
      </c>
      <c r="M38" s="95">
        <f t="shared" si="6"/>
        <v>20</v>
      </c>
      <c r="N38" s="403"/>
      <c r="O38" s="404"/>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c r="EO38" s="70"/>
      <c r="EP38" s="70"/>
      <c r="EQ38" s="70"/>
      <c r="ER38" s="70"/>
      <c r="ES38" s="70"/>
      <c r="ET38" s="70"/>
      <c r="EU38" s="70"/>
      <c r="EV38" s="70"/>
      <c r="EW38" s="70"/>
      <c r="EX38" s="70"/>
      <c r="EY38" s="70"/>
      <c r="EZ38" s="70"/>
      <c r="FA38" s="70"/>
      <c r="FB38" s="70"/>
      <c r="FC38" s="70"/>
      <c r="FD38" s="70"/>
      <c r="FE38" s="70"/>
      <c r="FF38" s="70"/>
      <c r="FG38" s="70"/>
      <c r="FH38" s="70"/>
      <c r="FI38" s="70"/>
      <c r="FJ38" s="70"/>
      <c r="FK38" s="70"/>
      <c r="FL38" s="70"/>
      <c r="FM38" s="70"/>
      <c r="FN38" s="70"/>
      <c r="FO38" s="70"/>
      <c r="FP38" s="70"/>
      <c r="FQ38" s="70"/>
      <c r="FR38" s="70"/>
      <c r="FS38" s="70"/>
      <c r="FT38" s="70"/>
      <c r="FU38" s="70"/>
      <c r="FV38" s="70"/>
      <c r="FW38" s="70"/>
      <c r="FX38" s="70"/>
      <c r="FY38" s="70"/>
      <c r="FZ38" s="70"/>
      <c r="GA38" s="70"/>
      <c r="GB38" s="70"/>
      <c r="GC38" s="70"/>
      <c r="GD38" s="70"/>
      <c r="GE38" s="70"/>
      <c r="GF38" s="70"/>
      <c r="GG38" s="70"/>
      <c r="GH38" s="70"/>
      <c r="GI38" s="70"/>
      <c r="GJ38" s="70"/>
      <c r="GK38" s="70"/>
      <c r="GL38" s="70"/>
      <c r="GM38" s="70"/>
      <c r="GN38" s="70"/>
      <c r="GO38" s="70"/>
      <c r="GP38" s="70"/>
      <c r="GQ38" s="70"/>
      <c r="GR38" s="70"/>
      <c r="GS38" s="70"/>
      <c r="GT38" s="70"/>
      <c r="GU38" s="70"/>
      <c r="GV38" s="70"/>
      <c r="GW38" s="70"/>
      <c r="GX38" s="70"/>
      <c r="GY38" s="70"/>
      <c r="GZ38" s="70"/>
      <c r="HA38" s="70"/>
      <c r="HB38" s="70"/>
      <c r="HC38" s="70"/>
      <c r="HD38" s="70"/>
      <c r="HE38" s="70"/>
      <c r="HF38" s="70"/>
      <c r="HG38" s="70"/>
      <c r="HH38" s="70"/>
      <c r="HI38" s="70"/>
      <c r="HJ38" s="70"/>
      <c r="HK38" s="70"/>
      <c r="HL38" s="70"/>
      <c r="HM38" s="70"/>
      <c r="HN38" s="70"/>
      <c r="HO38" s="70"/>
      <c r="HP38" s="70"/>
      <c r="HQ38" s="70"/>
      <c r="HR38" s="70"/>
      <c r="HS38" s="70"/>
      <c r="HT38" s="70"/>
      <c r="HU38" s="70"/>
      <c r="HV38" s="70"/>
      <c r="HW38" s="70"/>
      <c r="HX38" s="70"/>
      <c r="HY38" s="70"/>
      <c r="HZ38" s="70"/>
      <c r="IA38" s="70"/>
      <c r="IB38" s="70"/>
      <c r="IC38" s="70"/>
      <c r="ID38" s="70"/>
      <c r="IE38" s="70"/>
      <c r="IF38" s="70"/>
      <c r="IG38" s="70"/>
      <c r="IH38" s="70"/>
      <c r="II38" s="70"/>
      <c r="IJ38" s="70"/>
      <c r="IK38" s="70"/>
      <c r="IL38" s="70"/>
      <c r="IM38" s="70"/>
      <c r="IN38" s="70"/>
      <c r="IO38" s="70"/>
      <c r="IP38" s="70"/>
      <c r="IQ38" s="70"/>
    </row>
    <row r="39" spans="1:255" s="217" customFormat="1" ht="21" customHeight="1">
      <c r="A39" s="398" t="s">
        <v>213</v>
      </c>
      <c r="B39" s="80" t="s">
        <v>101</v>
      </c>
      <c r="C39" s="80">
        <v>11</v>
      </c>
      <c r="D39" s="80" t="s">
        <v>137</v>
      </c>
      <c r="E39" s="80" t="s">
        <v>202</v>
      </c>
      <c r="F39" s="80">
        <v>5</v>
      </c>
      <c r="G39" s="80">
        <v>0</v>
      </c>
      <c r="H39" s="80">
        <v>0</v>
      </c>
      <c r="I39" s="80">
        <v>0</v>
      </c>
      <c r="J39" s="80">
        <f t="shared" si="5"/>
        <v>5</v>
      </c>
      <c r="K39" s="80"/>
      <c r="L39" s="95">
        <v>3801280</v>
      </c>
      <c r="M39" s="95">
        <f t="shared" si="6"/>
        <v>55</v>
      </c>
      <c r="N39" s="403"/>
      <c r="O39" s="404"/>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70"/>
      <c r="FA39" s="70"/>
      <c r="FB39" s="70"/>
      <c r="FC39" s="70"/>
      <c r="FD39" s="70"/>
      <c r="FE39" s="70"/>
      <c r="FF39" s="70"/>
      <c r="FG39" s="70"/>
      <c r="FH39" s="70"/>
      <c r="FI39" s="70"/>
      <c r="FJ39" s="70"/>
      <c r="FK39" s="70"/>
      <c r="FL39" s="70"/>
      <c r="FM39" s="70"/>
      <c r="FN39" s="70"/>
      <c r="FO39" s="70"/>
      <c r="FP39" s="70"/>
      <c r="FQ39" s="70"/>
      <c r="FR39" s="70"/>
      <c r="FS39" s="70"/>
      <c r="FT39" s="70"/>
      <c r="FU39" s="70"/>
      <c r="FV39" s="70"/>
      <c r="FW39" s="70"/>
      <c r="FX39" s="70"/>
      <c r="FY39" s="70"/>
      <c r="FZ39" s="70"/>
      <c r="GA39" s="70"/>
      <c r="GB39" s="70"/>
      <c r="GC39" s="70"/>
      <c r="GD39" s="70"/>
      <c r="GE39" s="70"/>
      <c r="GF39" s="70"/>
      <c r="GG39" s="70"/>
      <c r="GH39" s="70"/>
      <c r="GI39" s="70"/>
      <c r="GJ39" s="70"/>
      <c r="GK39" s="70"/>
      <c r="GL39" s="70"/>
      <c r="GM39" s="70"/>
      <c r="GN39" s="70"/>
      <c r="GO39" s="70"/>
      <c r="GP39" s="70"/>
      <c r="GQ39" s="70"/>
      <c r="GR39" s="70"/>
      <c r="GS39" s="70"/>
      <c r="GT39" s="70"/>
      <c r="GU39" s="70"/>
      <c r="GV39" s="70"/>
      <c r="GW39" s="70"/>
      <c r="GX39" s="70"/>
      <c r="GY39" s="70"/>
      <c r="GZ39" s="70"/>
      <c r="HA39" s="70"/>
      <c r="HB39" s="70"/>
      <c r="HC39" s="70"/>
      <c r="HD39" s="70"/>
      <c r="HE39" s="70"/>
      <c r="HF39" s="70"/>
      <c r="HG39" s="70"/>
      <c r="HH39" s="70"/>
      <c r="HI39" s="70"/>
      <c r="HJ39" s="70"/>
      <c r="HK39" s="70"/>
      <c r="HL39" s="70"/>
      <c r="HM39" s="70"/>
      <c r="HN39" s="70"/>
      <c r="HO39" s="70"/>
      <c r="HP39" s="70"/>
      <c r="HQ39" s="70"/>
      <c r="HR39" s="70"/>
      <c r="HS39" s="70"/>
      <c r="HT39" s="70"/>
      <c r="HU39" s="70"/>
      <c r="HV39" s="70"/>
      <c r="HW39" s="70"/>
      <c r="HX39" s="70"/>
      <c r="HY39" s="70"/>
      <c r="HZ39" s="70"/>
      <c r="IA39" s="70"/>
      <c r="IB39" s="70"/>
      <c r="IC39" s="70"/>
      <c r="ID39" s="70"/>
      <c r="IE39" s="70"/>
      <c r="IF39" s="70"/>
      <c r="IG39" s="70"/>
      <c r="IH39" s="70"/>
      <c r="II39" s="70"/>
      <c r="IJ39" s="70"/>
      <c r="IK39" s="70"/>
      <c r="IL39" s="70"/>
      <c r="IM39" s="70"/>
      <c r="IN39" s="70"/>
      <c r="IO39" s="70"/>
      <c r="IP39" s="70"/>
      <c r="IQ39" s="70"/>
    </row>
    <row r="40" spans="1:255" s="217" customFormat="1" ht="21" customHeight="1">
      <c r="A40" s="398" t="s">
        <v>214</v>
      </c>
      <c r="B40" s="80" t="s">
        <v>101</v>
      </c>
      <c r="C40" s="80">
        <v>5</v>
      </c>
      <c r="D40" s="80" t="s">
        <v>137</v>
      </c>
      <c r="E40" s="80" t="s">
        <v>202</v>
      </c>
      <c r="F40" s="80">
        <v>5</v>
      </c>
      <c r="G40" s="80">
        <v>1</v>
      </c>
      <c r="H40" s="80">
        <v>0</v>
      </c>
      <c r="I40" s="80">
        <v>0</v>
      </c>
      <c r="J40" s="80">
        <f t="shared" si="5"/>
        <v>6</v>
      </c>
      <c r="K40" s="80" t="s">
        <v>467</v>
      </c>
      <c r="L40" s="95">
        <v>3801280</v>
      </c>
      <c r="M40" s="95">
        <f t="shared" si="6"/>
        <v>30</v>
      </c>
      <c r="N40" s="403"/>
      <c r="O40" s="404"/>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c r="EO40" s="70"/>
      <c r="EP40" s="70"/>
      <c r="EQ40" s="70"/>
      <c r="ER40" s="70"/>
      <c r="ES40" s="70"/>
      <c r="ET40" s="70"/>
      <c r="EU40" s="70"/>
      <c r="EV40" s="70"/>
      <c r="EW40" s="70"/>
      <c r="EX40" s="70"/>
      <c r="EY40" s="70"/>
      <c r="EZ40" s="70"/>
      <c r="FA40" s="70"/>
      <c r="FB40" s="70"/>
      <c r="FC40" s="70"/>
      <c r="FD40" s="70"/>
      <c r="FE40" s="70"/>
      <c r="FF40" s="70"/>
      <c r="FG40" s="70"/>
      <c r="FH40" s="70"/>
      <c r="FI40" s="70"/>
      <c r="FJ40" s="70"/>
      <c r="FK40" s="70"/>
      <c r="FL40" s="70"/>
      <c r="FM40" s="70"/>
      <c r="FN40" s="70"/>
      <c r="FO40" s="70"/>
      <c r="FP40" s="70"/>
      <c r="FQ40" s="70"/>
      <c r="FR40" s="70"/>
      <c r="FS40" s="70"/>
      <c r="FT40" s="70"/>
      <c r="FU40" s="70"/>
      <c r="FV40" s="70"/>
      <c r="FW40" s="70"/>
      <c r="FX40" s="70"/>
      <c r="FY40" s="70"/>
      <c r="FZ40" s="70"/>
      <c r="GA40" s="70"/>
      <c r="GB40" s="70"/>
      <c r="GC40" s="70"/>
      <c r="GD40" s="70"/>
      <c r="GE40" s="70"/>
      <c r="GF40" s="70"/>
      <c r="GG40" s="70"/>
      <c r="GH40" s="70"/>
      <c r="GI40" s="70"/>
      <c r="GJ40" s="70"/>
      <c r="GK40" s="70"/>
      <c r="GL40" s="70"/>
      <c r="GM40" s="70"/>
      <c r="GN40" s="70"/>
      <c r="GO40" s="70"/>
      <c r="GP40" s="70"/>
      <c r="GQ40" s="70"/>
      <c r="GR40" s="70"/>
      <c r="GS40" s="70"/>
      <c r="GT40" s="70"/>
      <c r="GU40" s="70"/>
      <c r="GV40" s="70"/>
      <c r="GW40" s="70"/>
      <c r="GX40" s="70"/>
      <c r="GY40" s="70"/>
      <c r="GZ40" s="70"/>
      <c r="HA40" s="70"/>
      <c r="HB40" s="70"/>
      <c r="HC40" s="70"/>
      <c r="HD40" s="70"/>
      <c r="HE40" s="70"/>
      <c r="HF40" s="70"/>
      <c r="HG40" s="70"/>
      <c r="HH40" s="70"/>
      <c r="HI40" s="70"/>
      <c r="HJ40" s="70"/>
      <c r="HK40" s="70"/>
      <c r="HL40" s="70"/>
      <c r="HM40" s="70"/>
      <c r="HN40" s="70"/>
      <c r="HO40" s="70"/>
      <c r="HP40" s="70"/>
      <c r="HQ40" s="70"/>
      <c r="HR40" s="70"/>
      <c r="HS40" s="70"/>
      <c r="HT40" s="70"/>
      <c r="HU40" s="70"/>
      <c r="HV40" s="70"/>
      <c r="HW40" s="70"/>
      <c r="HX40" s="70"/>
      <c r="HY40" s="70"/>
      <c r="HZ40" s="70"/>
      <c r="IA40" s="70"/>
      <c r="IB40" s="70"/>
      <c r="IC40" s="70"/>
      <c r="ID40" s="70"/>
      <c r="IE40" s="70"/>
      <c r="IF40" s="70"/>
      <c r="IG40" s="70"/>
      <c r="IH40" s="70"/>
      <c r="II40" s="70"/>
      <c r="IJ40" s="70"/>
      <c r="IK40" s="70"/>
      <c r="IL40" s="70"/>
      <c r="IM40" s="70"/>
      <c r="IN40" s="70"/>
      <c r="IO40" s="70"/>
      <c r="IP40" s="70"/>
      <c r="IQ40" s="70"/>
    </row>
    <row r="41" spans="1:255" s="217" customFormat="1" ht="21" customHeight="1">
      <c r="A41" s="398" t="s">
        <v>215</v>
      </c>
      <c r="B41" s="80" t="s">
        <v>62</v>
      </c>
      <c r="C41" s="80">
        <v>11</v>
      </c>
      <c r="D41" s="80" t="s">
        <v>137</v>
      </c>
      <c r="E41" s="80" t="s">
        <v>202</v>
      </c>
      <c r="F41" s="80">
        <v>5</v>
      </c>
      <c r="G41" s="80">
        <v>0</v>
      </c>
      <c r="H41" s="80">
        <v>0</v>
      </c>
      <c r="I41" s="80">
        <v>0</v>
      </c>
      <c r="J41" s="80">
        <f>G41+F41</f>
        <v>5</v>
      </c>
      <c r="K41" s="80"/>
      <c r="L41" s="95">
        <v>3801280</v>
      </c>
      <c r="M41" s="95">
        <f>J41*C41</f>
        <v>55</v>
      </c>
      <c r="N41" s="403"/>
      <c r="O41" s="404"/>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c r="EO41" s="70"/>
      <c r="EP41" s="70"/>
      <c r="EQ41" s="70"/>
      <c r="ER41" s="70"/>
      <c r="ES41" s="70"/>
      <c r="ET41" s="70"/>
      <c r="EU41" s="70"/>
      <c r="EV41" s="70"/>
      <c r="EW41" s="70"/>
      <c r="EX41" s="70"/>
      <c r="EY41" s="70"/>
      <c r="EZ41" s="70"/>
      <c r="FA41" s="70"/>
      <c r="FB41" s="70"/>
      <c r="FC41" s="70"/>
      <c r="FD41" s="70"/>
      <c r="FE41" s="70"/>
      <c r="FF41" s="70"/>
      <c r="FG41" s="70"/>
      <c r="FH41" s="70"/>
      <c r="FI41" s="70"/>
      <c r="FJ41" s="70"/>
      <c r="FK41" s="70"/>
      <c r="FL41" s="70"/>
      <c r="FM41" s="70"/>
      <c r="FN41" s="70"/>
      <c r="FO41" s="70"/>
      <c r="FP41" s="70"/>
      <c r="FQ41" s="70"/>
      <c r="FR41" s="70"/>
      <c r="FS41" s="70"/>
      <c r="FT41" s="70"/>
      <c r="FU41" s="70"/>
      <c r="FV41" s="70"/>
      <c r="FW41" s="70"/>
      <c r="FX41" s="70"/>
      <c r="FY41" s="70"/>
      <c r="FZ41" s="70"/>
      <c r="GA41" s="70"/>
      <c r="GB41" s="70"/>
      <c r="GC41" s="70"/>
      <c r="GD41" s="70"/>
      <c r="GE41" s="70"/>
      <c r="GF41" s="70"/>
      <c r="GG41" s="70"/>
      <c r="GH41" s="70"/>
      <c r="GI41" s="70"/>
      <c r="GJ41" s="70"/>
      <c r="GK41" s="70"/>
      <c r="GL41" s="70"/>
      <c r="GM41" s="70"/>
      <c r="GN41" s="70"/>
      <c r="GO41" s="70"/>
      <c r="GP41" s="70"/>
      <c r="GQ41" s="70"/>
      <c r="GR41" s="70"/>
      <c r="GS41" s="70"/>
      <c r="GT41" s="70"/>
      <c r="GU41" s="70"/>
      <c r="GV41" s="70"/>
      <c r="GW41" s="70"/>
      <c r="GX41" s="70"/>
      <c r="GY41" s="70"/>
      <c r="GZ41" s="70"/>
      <c r="HA41" s="70"/>
      <c r="HB41" s="70"/>
      <c r="HC41" s="70"/>
      <c r="HD41" s="70"/>
      <c r="HE41" s="70"/>
      <c r="HF41" s="70"/>
      <c r="HG41" s="70"/>
      <c r="HH41" s="70"/>
      <c r="HI41" s="70"/>
      <c r="HJ41" s="70"/>
      <c r="HK41" s="70"/>
      <c r="HL41" s="70"/>
      <c r="HM41" s="70"/>
      <c r="HN41" s="70"/>
      <c r="HO41" s="70"/>
      <c r="HP41" s="70"/>
      <c r="HQ41" s="70"/>
      <c r="HR41" s="70"/>
      <c r="HS41" s="70"/>
      <c r="HT41" s="70"/>
      <c r="HU41" s="70"/>
      <c r="HV41" s="70"/>
      <c r="HW41" s="70"/>
      <c r="HX41" s="70"/>
      <c r="HY41" s="70"/>
      <c r="HZ41" s="70"/>
      <c r="IA41" s="70"/>
      <c r="IB41" s="70"/>
      <c r="IC41" s="70"/>
      <c r="ID41" s="70"/>
      <c r="IE41" s="70"/>
      <c r="IF41" s="70"/>
      <c r="IG41" s="70"/>
      <c r="IH41" s="70"/>
      <c r="II41" s="70"/>
      <c r="IJ41" s="70"/>
      <c r="IK41" s="70"/>
      <c r="IL41" s="70"/>
      <c r="IM41" s="70"/>
      <c r="IN41" s="70"/>
      <c r="IO41" s="70"/>
      <c r="IP41" s="70"/>
      <c r="IQ41" s="70"/>
    </row>
    <row r="42" spans="1:255" s="217" customFormat="1" ht="21" customHeight="1">
      <c r="A42" s="398" t="s">
        <v>216</v>
      </c>
      <c r="B42" s="80" t="s">
        <v>61</v>
      </c>
      <c r="C42" s="80">
        <v>5</v>
      </c>
      <c r="D42" s="80" t="s">
        <v>201</v>
      </c>
      <c r="E42" s="80" t="s">
        <v>202</v>
      </c>
      <c r="F42" s="80">
        <v>5</v>
      </c>
      <c r="G42" s="80">
        <v>1</v>
      </c>
      <c r="H42" s="80">
        <v>0</v>
      </c>
      <c r="I42" s="80">
        <v>0</v>
      </c>
      <c r="J42" s="80">
        <f>G42+F42</f>
        <v>6</v>
      </c>
      <c r="K42" s="80" t="s">
        <v>467</v>
      </c>
      <c r="L42" s="95">
        <v>3801280</v>
      </c>
      <c r="M42" s="95">
        <f>J42*C42</f>
        <v>30</v>
      </c>
      <c r="N42" s="403"/>
      <c r="O42" s="404"/>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c r="EU42" s="70"/>
      <c r="EV42" s="70"/>
      <c r="EW42" s="70"/>
      <c r="EX42" s="70"/>
      <c r="EY42" s="70"/>
      <c r="EZ42" s="70"/>
      <c r="FA42" s="70"/>
      <c r="FB42" s="70"/>
      <c r="FC42" s="70"/>
      <c r="FD42" s="70"/>
      <c r="FE42" s="70"/>
      <c r="FF42" s="70"/>
      <c r="FG42" s="70"/>
      <c r="FH42" s="70"/>
      <c r="FI42" s="70"/>
      <c r="FJ42" s="70"/>
      <c r="FK42" s="70"/>
      <c r="FL42" s="70"/>
      <c r="FM42" s="70"/>
      <c r="FN42" s="70"/>
      <c r="FO42" s="70"/>
      <c r="FP42" s="70"/>
      <c r="FQ42" s="70"/>
      <c r="FR42" s="70"/>
      <c r="FS42" s="70"/>
      <c r="FT42" s="70"/>
      <c r="FU42" s="70"/>
      <c r="FV42" s="70"/>
      <c r="FW42" s="70"/>
      <c r="FX42" s="70"/>
      <c r="FY42" s="70"/>
      <c r="FZ42" s="70"/>
      <c r="GA42" s="70"/>
      <c r="GB42" s="70"/>
      <c r="GC42" s="70"/>
      <c r="GD42" s="70"/>
      <c r="GE42" s="70"/>
      <c r="GF42" s="70"/>
      <c r="GG42" s="70"/>
      <c r="GH42" s="70"/>
      <c r="GI42" s="70"/>
      <c r="GJ42" s="70"/>
      <c r="GK42" s="70"/>
      <c r="GL42" s="70"/>
      <c r="GM42" s="70"/>
      <c r="GN42" s="70"/>
      <c r="GO42" s="70"/>
      <c r="GP42" s="70"/>
      <c r="GQ42" s="70"/>
      <c r="GR42" s="70"/>
      <c r="GS42" s="70"/>
      <c r="GT42" s="70"/>
      <c r="GU42" s="70"/>
      <c r="GV42" s="70"/>
      <c r="GW42" s="70"/>
      <c r="GX42" s="70"/>
      <c r="GY42" s="70"/>
      <c r="GZ42" s="70"/>
      <c r="HA42" s="70"/>
      <c r="HB42" s="70"/>
      <c r="HC42" s="70"/>
      <c r="HD42" s="70"/>
      <c r="HE42" s="70"/>
      <c r="HF42" s="70"/>
      <c r="HG42" s="70"/>
      <c r="HH42" s="70"/>
      <c r="HI42" s="70"/>
      <c r="HJ42" s="70"/>
      <c r="HK42" s="70"/>
      <c r="HL42" s="70"/>
      <c r="HM42" s="70"/>
      <c r="HN42" s="70"/>
      <c r="HO42" s="70"/>
      <c r="HP42" s="70"/>
      <c r="HQ42" s="70"/>
      <c r="HR42" s="70"/>
      <c r="HS42" s="70"/>
      <c r="HT42" s="70"/>
      <c r="HU42" s="70"/>
      <c r="HV42" s="70"/>
      <c r="HW42" s="70"/>
      <c r="HX42" s="70"/>
      <c r="HY42" s="70"/>
      <c r="HZ42" s="70"/>
      <c r="IA42" s="70"/>
      <c r="IB42" s="70"/>
      <c r="IC42" s="70"/>
      <c r="ID42" s="70"/>
      <c r="IE42" s="70"/>
      <c r="IF42" s="70"/>
      <c r="IG42" s="70"/>
      <c r="IH42" s="70"/>
      <c r="II42" s="70"/>
      <c r="IJ42" s="70"/>
      <c r="IK42" s="70"/>
      <c r="IL42" s="70"/>
      <c r="IM42" s="70"/>
      <c r="IN42" s="70"/>
      <c r="IO42" s="70"/>
      <c r="IP42" s="70"/>
      <c r="IQ42" s="70"/>
    </row>
    <row r="43" spans="1:255" s="217" customFormat="1" ht="21" customHeight="1">
      <c r="A43" s="398" t="s">
        <v>138</v>
      </c>
      <c r="B43" s="80" t="s">
        <v>111</v>
      </c>
      <c r="C43" s="80">
        <v>11</v>
      </c>
      <c r="D43" s="80" t="s">
        <v>137</v>
      </c>
      <c r="E43" s="80" t="s">
        <v>202</v>
      </c>
      <c r="F43" s="80">
        <v>5</v>
      </c>
      <c r="G43" s="80">
        <v>0</v>
      </c>
      <c r="H43" s="80">
        <v>0</v>
      </c>
      <c r="I43" s="80">
        <v>0</v>
      </c>
      <c r="J43" s="80">
        <f>G43+F43</f>
        <v>5</v>
      </c>
      <c r="K43" s="80"/>
      <c r="L43" s="95">
        <v>3801280</v>
      </c>
      <c r="M43" s="95">
        <f>J43*C43</f>
        <v>55</v>
      </c>
      <c r="N43" s="403"/>
      <c r="O43" s="404"/>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c r="EO43" s="70"/>
      <c r="EP43" s="70"/>
      <c r="EQ43" s="70"/>
      <c r="ER43" s="70"/>
      <c r="ES43" s="70"/>
      <c r="ET43" s="70"/>
      <c r="EU43" s="70"/>
      <c r="EV43" s="70"/>
      <c r="EW43" s="70"/>
      <c r="EX43" s="70"/>
      <c r="EY43" s="70"/>
      <c r="EZ43" s="70"/>
      <c r="FA43" s="70"/>
      <c r="FB43" s="70"/>
      <c r="FC43" s="70"/>
      <c r="FD43" s="70"/>
      <c r="FE43" s="70"/>
      <c r="FF43" s="70"/>
      <c r="FG43" s="70"/>
      <c r="FH43" s="70"/>
      <c r="FI43" s="70"/>
      <c r="FJ43" s="70"/>
      <c r="FK43" s="70"/>
      <c r="FL43" s="70"/>
      <c r="FM43" s="70"/>
      <c r="FN43" s="70"/>
      <c r="FO43" s="70"/>
      <c r="FP43" s="70"/>
      <c r="FQ43" s="70"/>
      <c r="FR43" s="70"/>
      <c r="FS43" s="70"/>
      <c r="FT43" s="70"/>
      <c r="FU43" s="70"/>
      <c r="FV43" s="70"/>
      <c r="FW43" s="70"/>
      <c r="FX43" s="70"/>
      <c r="FY43" s="70"/>
      <c r="FZ43" s="70"/>
      <c r="GA43" s="70"/>
      <c r="GB43" s="70"/>
      <c r="GC43" s="70"/>
      <c r="GD43" s="70"/>
      <c r="GE43" s="70"/>
      <c r="GF43" s="70"/>
      <c r="GG43" s="70"/>
      <c r="GH43" s="70"/>
      <c r="GI43" s="70"/>
      <c r="GJ43" s="70"/>
      <c r="GK43" s="70"/>
      <c r="GL43" s="70"/>
      <c r="GM43" s="70"/>
      <c r="GN43" s="70"/>
      <c r="GO43" s="70"/>
      <c r="GP43" s="70"/>
      <c r="GQ43" s="70"/>
      <c r="GR43" s="70"/>
      <c r="GS43" s="70"/>
      <c r="GT43" s="70"/>
      <c r="GU43" s="70"/>
      <c r="GV43" s="70"/>
      <c r="GW43" s="70"/>
      <c r="GX43" s="70"/>
      <c r="GY43" s="70"/>
      <c r="GZ43" s="70"/>
      <c r="HA43" s="70"/>
      <c r="HB43" s="70"/>
      <c r="HC43" s="70"/>
      <c r="HD43" s="70"/>
      <c r="HE43" s="70"/>
      <c r="HF43" s="70"/>
      <c r="HG43" s="70"/>
      <c r="HH43" s="70"/>
      <c r="HI43" s="70"/>
      <c r="HJ43" s="70"/>
      <c r="HK43" s="70"/>
      <c r="HL43" s="70"/>
      <c r="HM43" s="70"/>
      <c r="HN43" s="70"/>
      <c r="HO43" s="70"/>
      <c r="HP43" s="70"/>
      <c r="HQ43" s="70"/>
      <c r="HR43" s="70"/>
      <c r="HS43" s="70"/>
      <c r="HT43" s="70"/>
      <c r="HU43" s="70"/>
      <c r="HV43" s="70"/>
      <c r="HW43" s="70"/>
      <c r="HX43" s="70"/>
      <c r="HY43" s="70"/>
      <c r="HZ43" s="70"/>
      <c r="IA43" s="70"/>
      <c r="IB43" s="70"/>
      <c r="IC43" s="70"/>
      <c r="ID43" s="70"/>
      <c r="IE43" s="70"/>
      <c r="IF43" s="70"/>
      <c r="IG43" s="70"/>
      <c r="IH43" s="70"/>
      <c r="II43" s="70"/>
      <c r="IJ43" s="70"/>
      <c r="IK43" s="70"/>
      <c r="IL43" s="70"/>
      <c r="IM43" s="70"/>
      <c r="IN43" s="70"/>
      <c r="IO43" s="70"/>
      <c r="IP43" s="70"/>
      <c r="IQ43" s="70"/>
    </row>
    <row r="44" spans="1:255" s="124" customFormat="1" ht="13.2">
      <c r="A44" s="235" t="s">
        <v>466</v>
      </c>
      <c r="B44" s="205"/>
      <c r="C44" s="210"/>
      <c r="D44" s="206"/>
      <c r="E44" s="207"/>
      <c r="F44" s="207"/>
      <c r="G44" s="207"/>
      <c r="H44" s="207"/>
      <c r="I44" s="207"/>
      <c r="J44" s="207"/>
      <c r="K44" s="207"/>
      <c r="L44" s="207"/>
      <c r="M44" s="209">
        <f>SUM(M33+M34+M35+M36+M37+M38+M39+M40+M41+M42+M43)</f>
        <v>443</v>
      </c>
      <c r="N44" s="208"/>
      <c r="O44" s="263"/>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4"/>
      <c r="DJ44" s="204"/>
      <c r="DK44" s="204"/>
      <c r="DL44" s="204"/>
      <c r="DM44" s="204"/>
      <c r="DN44" s="204"/>
      <c r="DO44" s="204"/>
      <c r="DP44" s="204"/>
      <c r="DQ44" s="204"/>
      <c r="DR44" s="204"/>
      <c r="DS44" s="204"/>
      <c r="DT44" s="204"/>
      <c r="DU44" s="204"/>
      <c r="DV44" s="204"/>
      <c r="DW44" s="204"/>
      <c r="DX44" s="204"/>
      <c r="DY44" s="204"/>
      <c r="DZ44" s="204"/>
      <c r="EA44" s="204"/>
      <c r="EB44" s="204"/>
      <c r="EC44" s="204"/>
      <c r="ED44" s="204"/>
      <c r="EE44" s="204"/>
      <c r="EF44" s="204"/>
      <c r="EG44" s="204"/>
      <c r="EH44" s="204"/>
      <c r="EI44" s="204"/>
      <c r="EJ44" s="204"/>
      <c r="EK44" s="204"/>
      <c r="EL44" s="204"/>
      <c r="EM44" s="204"/>
      <c r="EN44" s="204"/>
      <c r="EO44" s="204"/>
      <c r="EP44" s="204"/>
      <c r="EQ44" s="204"/>
      <c r="ER44" s="204"/>
      <c r="ES44" s="204"/>
      <c r="ET44" s="204"/>
      <c r="EU44" s="204"/>
      <c r="EV44" s="204"/>
      <c r="EW44" s="204"/>
      <c r="EX44" s="204"/>
      <c r="EY44" s="204"/>
      <c r="EZ44" s="204"/>
      <c r="FA44" s="204"/>
      <c r="FB44" s="204"/>
      <c r="FC44" s="204"/>
      <c r="FD44" s="204"/>
      <c r="FE44" s="204"/>
      <c r="FF44" s="204"/>
      <c r="FG44" s="204"/>
      <c r="FH44" s="204"/>
      <c r="FI44" s="204"/>
      <c r="FJ44" s="204"/>
      <c r="FK44" s="204"/>
      <c r="FL44" s="204"/>
      <c r="FM44" s="204"/>
      <c r="FN44" s="204"/>
      <c r="FO44" s="204"/>
      <c r="FP44" s="204"/>
      <c r="FQ44" s="204"/>
      <c r="FR44" s="204"/>
      <c r="FS44" s="204"/>
      <c r="FT44" s="204"/>
      <c r="FU44" s="204"/>
      <c r="FV44" s="204"/>
      <c r="FW44" s="204"/>
      <c r="FX44" s="204"/>
      <c r="FY44" s="204"/>
      <c r="FZ44" s="204"/>
      <c r="GA44" s="204"/>
      <c r="GB44" s="204"/>
      <c r="GC44" s="204"/>
      <c r="GD44" s="204"/>
      <c r="GE44" s="204"/>
      <c r="GF44" s="204"/>
      <c r="GG44" s="204"/>
      <c r="GH44" s="204"/>
      <c r="GI44" s="204"/>
      <c r="GJ44" s="204"/>
      <c r="GK44" s="204"/>
      <c r="GL44" s="204"/>
      <c r="GM44" s="204"/>
      <c r="GN44" s="204"/>
      <c r="GO44" s="204"/>
      <c r="GP44" s="204"/>
      <c r="GQ44" s="204"/>
      <c r="GR44" s="204"/>
      <c r="GS44" s="204"/>
      <c r="GT44" s="204"/>
      <c r="GU44" s="204"/>
      <c r="GV44" s="204"/>
      <c r="GW44" s="204"/>
      <c r="GX44" s="204"/>
      <c r="GY44" s="204"/>
      <c r="GZ44" s="204"/>
      <c r="HA44" s="204"/>
      <c r="HB44" s="204"/>
      <c r="HC44" s="204"/>
      <c r="HD44" s="204"/>
      <c r="HE44" s="204"/>
      <c r="HF44" s="204"/>
      <c r="HG44" s="204"/>
      <c r="HH44" s="204"/>
      <c r="HI44" s="204"/>
      <c r="HJ44" s="204"/>
      <c r="HK44" s="204"/>
      <c r="HL44" s="204"/>
      <c r="HM44" s="204"/>
      <c r="HN44" s="204"/>
      <c r="HO44" s="204"/>
      <c r="HP44" s="204"/>
      <c r="HQ44" s="204"/>
      <c r="HR44" s="204"/>
      <c r="HS44" s="204"/>
      <c r="HT44" s="204"/>
      <c r="HU44" s="204"/>
      <c r="HV44" s="204"/>
      <c r="HW44" s="204"/>
      <c r="HX44" s="204"/>
      <c r="HY44" s="204"/>
      <c r="HZ44" s="204"/>
      <c r="IA44" s="204"/>
      <c r="IB44" s="204"/>
      <c r="IC44" s="204"/>
      <c r="ID44" s="204"/>
      <c r="IE44" s="204"/>
      <c r="IF44" s="204"/>
      <c r="IG44" s="204"/>
      <c r="IH44" s="204"/>
      <c r="II44" s="204"/>
      <c r="IJ44" s="204"/>
      <c r="IK44" s="204"/>
      <c r="IL44" s="204"/>
      <c r="IM44" s="204"/>
      <c r="IN44" s="204"/>
      <c r="IO44" s="204"/>
      <c r="IP44" s="204"/>
      <c r="IQ44" s="204"/>
      <c r="IR44" s="204"/>
      <c r="IS44" s="204"/>
      <c r="IT44" s="204"/>
      <c r="IU44" s="204"/>
    </row>
    <row r="45" spans="1:255" s="217" customFormat="1" ht="15.6">
      <c r="A45" s="319"/>
      <c r="B45" s="202"/>
      <c r="C45" s="202"/>
      <c r="D45" s="257" t="s">
        <v>141</v>
      </c>
      <c r="E45" s="202"/>
      <c r="F45" s="202"/>
      <c r="G45" s="202"/>
      <c r="H45" s="202"/>
      <c r="I45" s="202"/>
      <c r="J45" s="202"/>
      <c r="K45" s="202"/>
      <c r="L45" s="203"/>
      <c r="M45" s="203"/>
      <c r="N45" s="262"/>
      <c r="O45" s="399"/>
      <c r="P45" s="399"/>
      <c r="Q45" s="399"/>
      <c r="R45" s="399"/>
      <c r="S45" s="399"/>
      <c r="T45" s="399"/>
      <c r="U45" s="399"/>
      <c r="V45" s="399"/>
      <c r="W45" s="399"/>
      <c r="X45" s="399"/>
      <c r="Y45" s="399"/>
      <c r="Z45" s="399"/>
      <c r="AA45" s="399"/>
      <c r="AB45" s="399"/>
      <c r="AC45" s="399"/>
      <c r="AD45" s="399"/>
      <c r="AE45" s="399"/>
      <c r="AF45" s="399"/>
      <c r="AG45" s="399"/>
      <c r="AH45" s="399"/>
      <c r="AI45" s="399"/>
      <c r="AJ45" s="399"/>
      <c r="AK45" s="399"/>
      <c r="AL45" s="399"/>
      <c r="AM45" s="399"/>
      <c r="AN45" s="399"/>
      <c r="AO45" s="399"/>
      <c r="AP45" s="399"/>
      <c r="AQ45" s="399"/>
      <c r="AR45" s="399"/>
      <c r="AS45" s="399"/>
      <c r="AT45" s="399"/>
      <c r="AU45" s="399"/>
      <c r="AV45" s="399"/>
      <c r="AW45" s="399"/>
      <c r="AX45" s="399"/>
      <c r="AY45" s="399"/>
      <c r="AZ45" s="399"/>
      <c r="BA45" s="399"/>
      <c r="BB45" s="399"/>
      <c r="BC45" s="399"/>
      <c r="BD45" s="399"/>
      <c r="BE45" s="399"/>
      <c r="BF45" s="399"/>
      <c r="BG45" s="399"/>
      <c r="BH45" s="399"/>
      <c r="BI45" s="399"/>
      <c r="BJ45" s="399"/>
      <c r="BK45" s="399"/>
      <c r="BL45" s="399"/>
      <c r="BM45" s="399"/>
      <c r="BN45" s="399"/>
      <c r="BO45" s="399"/>
      <c r="BP45" s="399"/>
      <c r="BQ45" s="399"/>
      <c r="BR45" s="399"/>
      <c r="BS45" s="399"/>
      <c r="BT45" s="399"/>
      <c r="BU45" s="399"/>
      <c r="BV45" s="399"/>
      <c r="BW45" s="399"/>
      <c r="BX45" s="399"/>
      <c r="BY45" s="399"/>
      <c r="BZ45" s="399"/>
      <c r="CA45" s="399"/>
      <c r="CB45" s="399"/>
      <c r="CC45" s="399"/>
      <c r="CD45" s="399"/>
      <c r="CE45" s="399"/>
      <c r="CF45" s="399"/>
      <c r="CG45" s="399"/>
      <c r="CH45" s="399"/>
      <c r="CI45" s="399"/>
      <c r="CJ45" s="399"/>
      <c r="CK45" s="399"/>
      <c r="CL45" s="399"/>
      <c r="CM45" s="399"/>
      <c r="CN45" s="399"/>
      <c r="CO45" s="399"/>
      <c r="CP45" s="399"/>
      <c r="CQ45" s="399"/>
      <c r="CR45" s="399"/>
      <c r="CS45" s="399"/>
      <c r="CT45" s="399"/>
      <c r="CU45" s="399"/>
      <c r="CV45" s="399"/>
      <c r="CW45" s="399"/>
      <c r="CX45" s="399"/>
      <c r="CY45" s="399"/>
      <c r="CZ45" s="399"/>
      <c r="DA45" s="399"/>
      <c r="DB45" s="399"/>
      <c r="DC45" s="399"/>
      <c r="DD45" s="399"/>
      <c r="DE45" s="399"/>
      <c r="DF45" s="399"/>
      <c r="DG45" s="399"/>
      <c r="DH45" s="399"/>
      <c r="DI45" s="399"/>
      <c r="DJ45" s="399"/>
      <c r="DK45" s="399"/>
      <c r="DL45" s="399"/>
      <c r="DM45" s="399"/>
      <c r="DN45" s="399"/>
      <c r="DO45" s="399"/>
      <c r="DP45" s="399"/>
      <c r="DQ45" s="399"/>
      <c r="DR45" s="399"/>
      <c r="DS45" s="399"/>
      <c r="DT45" s="399"/>
      <c r="DU45" s="399"/>
      <c r="DV45" s="399"/>
      <c r="DW45" s="399"/>
      <c r="DX45" s="399"/>
      <c r="DY45" s="399"/>
      <c r="DZ45" s="399"/>
      <c r="EA45" s="399"/>
      <c r="EB45" s="399"/>
      <c r="EC45" s="399"/>
      <c r="ED45" s="399"/>
      <c r="EE45" s="399"/>
      <c r="EF45" s="399"/>
      <c r="EG45" s="399"/>
      <c r="EH45" s="399"/>
      <c r="EI45" s="399"/>
      <c r="EJ45" s="399"/>
      <c r="EK45" s="399"/>
      <c r="EL45" s="399"/>
      <c r="EM45" s="399"/>
      <c r="EN45" s="399"/>
      <c r="EO45" s="399"/>
      <c r="EP45" s="399"/>
      <c r="EQ45" s="399"/>
      <c r="ER45" s="399"/>
      <c r="ES45" s="399"/>
      <c r="ET45" s="399"/>
      <c r="EU45" s="399"/>
      <c r="EV45" s="399"/>
      <c r="EW45" s="399"/>
      <c r="EX45" s="399"/>
      <c r="EY45" s="399"/>
      <c r="EZ45" s="399"/>
      <c r="FA45" s="399"/>
      <c r="FB45" s="399"/>
      <c r="FC45" s="399"/>
      <c r="FD45" s="399"/>
      <c r="FE45" s="399"/>
      <c r="FF45" s="399"/>
      <c r="FG45" s="399"/>
      <c r="FH45" s="399"/>
      <c r="FI45" s="399"/>
      <c r="FJ45" s="399"/>
      <c r="FK45" s="399"/>
      <c r="FL45" s="399"/>
      <c r="FM45" s="399"/>
      <c r="FN45" s="399"/>
      <c r="FO45" s="399"/>
      <c r="FP45" s="399"/>
      <c r="FQ45" s="399"/>
      <c r="FR45" s="399"/>
      <c r="FS45" s="399"/>
      <c r="FT45" s="399"/>
      <c r="FU45" s="399"/>
      <c r="FV45" s="399"/>
      <c r="FW45" s="399"/>
      <c r="FX45" s="399"/>
      <c r="FY45" s="399"/>
      <c r="FZ45" s="399"/>
      <c r="GA45" s="399"/>
      <c r="GB45" s="399"/>
      <c r="GC45" s="399"/>
      <c r="GD45" s="399"/>
      <c r="GE45" s="399"/>
      <c r="GF45" s="399"/>
      <c r="GG45" s="399"/>
      <c r="GH45" s="399"/>
      <c r="GI45" s="399"/>
      <c r="GJ45" s="399"/>
      <c r="GK45" s="399"/>
      <c r="GL45" s="399"/>
      <c r="GM45" s="399"/>
      <c r="GN45" s="399"/>
      <c r="GO45" s="399"/>
      <c r="GP45" s="399"/>
      <c r="GQ45" s="399"/>
      <c r="GR45" s="399"/>
      <c r="GS45" s="399"/>
      <c r="GT45" s="399"/>
      <c r="GU45" s="399"/>
      <c r="GV45" s="399"/>
      <c r="GW45" s="399"/>
      <c r="GX45" s="399"/>
      <c r="GY45" s="399"/>
      <c r="GZ45" s="399"/>
      <c r="HA45" s="399"/>
      <c r="HB45" s="399"/>
      <c r="HC45" s="399"/>
      <c r="HD45" s="399"/>
      <c r="HE45" s="399"/>
      <c r="HF45" s="399"/>
      <c r="HG45" s="399"/>
      <c r="HH45" s="399"/>
      <c r="HI45" s="399"/>
      <c r="HJ45" s="399"/>
      <c r="HK45" s="399"/>
      <c r="HL45" s="399"/>
      <c r="HM45" s="399"/>
      <c r="HN45" s="399"/>
      <c r="HO45" s="399"/>
      <c r="HP45" s="399"/>
      <c r="HQ45" s="399"/>
      <c r="HR45" s="399"/>
      <c r="HS45" s="399"/>
      <c r="HT45" s="399"/>
      <c r="HU45" s="399"/>
      <c r="HV45" s="399"/>
      <c r="HW45" s="399"/>
      <c r="HX45" s="399"/>
      <c r="HY45" s="399"/>
      <c r="HZ45" s="399"/>
      <c r="IA45" s="399"/>
      <c r="IB45" s="399"/>
      <c r="IC45" s="399"/>
      <c r="ID45" s="399"/>
      <c r="IE45" s="399"/>
      <c r="IF45" s="399"/>
      <c r="IG45" s="399"/>
      <c r="IH45" s="399"/>
      <c r="II45" s="399"/>
      <c r="IJ45" s="399"/>
      <c r="IK45" s="399"/>
      <c r="IL45" s="399"/>
      <c r="IM45" s="399"/>
      <c r="IN45" s="399"/>
      <c r="IO45" s="399"/>
      <c r="IP45" s="399"/>
      <c r="IQ45" s="399"/>
    </row>
    <row r="46" spans="1:255" s="217" customFormat="1" ht="21" customHeight="1">
      <c r="A46" s="398" t="s">
        <v>217</v>
      </c>
      <c r="B46" s="80" t="s">
        <v>140</v>
      </c>
      <c r="C46" s="80">
        <v>11</v>
      </c>
      <c r="D46" s="80" t="s">
        <v>137</v>
      </c>
      <c r="E46" s="80" t="s">
        <v>202</v>
      </c>
      <c r="F46" s="80">
        <v>20</v>
      </c>
      <c r="G46" s="80">
        <v>0</v>
      </c>
      <c r="H46" s="80">
        <v>0</v>
      </c>
      <c r="I46" s="80">
        <v>0</v>
      </c>
      <c r="J46" s="80">
        <f t="shared" ref="J46:J61" si="7">G46+F46</f>
        <v>20</v>
      </c>
      <c r="K46" s="80"/>
      <c r="L46" s="95">
        <v>3801280</v>
      </c>
      <c r="M46" s="95">
        <f>J46*C46</f>
        <v>220</v>
      </c>
      <c r="N46" s="403"/>
      <c r="O46" s="404"/>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c r="EO46" s="70"/>
      <c r="EP46" s="70"/>
      <c r="EQ46" s="70"/>
      <c r="ER46" s="70"/>
      <c r="ES46" s="70"/>
      <c r="ET46" s="70"/>
      <c r="EU46" s="70"/>
      <c r="EV46" s="70"/>
      <c r="EW46" s="70"/>
      <c r="EX46" s="70"/>
      <c r="EY46" s="70"/>
      <c r="EZ46" s="70"/>
      <c r="FA46" s="70"/>
      <c r="FB46" s="70"/>
      <c r="FC46" s="70"/>
      <c r="FD46" s="70"/>
      <c r="FE46" s="70"/>
      <c r="FF46" s="70"/>
      <c r="FG46" s="70"/>
      <c r="FH46" s="70"/>
      <c r="FI46" s="70"/>
      <c r="FJ46" s="70"/>
      <c r="FK46" s="70"/>
      <c r="FL46" s="70"/>
      <c r="FM46" s="70"/>
      <c r="FN46" s="70"/>
      <c r="FO46" s="70"/>
      <c r="FP46" s="70"/>
      <c r="FQ46" s="70"/>
      <c r="FR46" s="70"/>
      <c r="FS46" s="70"/>
      <c r="FT46" s="70"/>
      <c r="FU46" s="70"/>
      <c r="FV46" s="70"/>
      <c r="FW46" s="70"/>
      <c r="FX46" s="70"/>
      <c r="FY46" s="70"/>
      <c r="FZ46" s="70"/>
      <c r="GA46" s="70"/>
      <c r="GB46" s="70"/>
      <c r="GC46" s="70"/>
      <c r="GD46" s="70"/>
      <c r="GE46" s="70"/>
      <c r="GF46" s="70"/>
      <c r="GG46" s="70"/>
      <c r="GH46" s="70"/>
      <c r="GI46" s="70"/>
      <c r="GJ46" s="70"/>
      <c r="GK46" s="70"/>
      <c r="GL46" s="70"/>
      <c r="GM46" s="70"/>
      <c r="GN46" s="70"/>
      <c r="GO46" s="70"/>
      <c r="GP46" s="70"/>
      <c r="GQ46" s="70"/>
      <c r="GR46" s="70"/>
      <c r="GS46" s="70"/>
      <c r="GT46" s="70"/>
      <c r="GU46" s="70"/>
      <c r="GV46" s="70"/>
      <c r="GW46" s="70"/>
      <c r="GX46" s="70"/>
      <c r="GY46" s="70"/>
      <c r="GZ46" s="70"/>
      <c r="HA46" s="70"/>
      <c r="HB46" s="70"/>
      <c r="HC46" s="70"/>
      <c r="HD46" s="70"/>
      <c r="HE46" s="70"/>
      <c r="HF46" s="70"/>
      <c r="HG46" s="70"/>
      <c r="HH46" s="70"/>
      <c r="HI46" s="70"/>
      <c r="HJ46" s="70"/>
      <c r="HK46" s="70"/>
      <c r="HL46" s="70"/>
      <c r="HM46" s="70"/>
      <c r="HN46" s="70"/>
      <c r="HO46" s="70"/>
      <c r="HP46" s="70"/>
      <c r="HQ46" s="70"/>
      <c r="HR46" s="70"/>
      <c r="HS46" s="70"/>
      <c r="HT46" s="70"/>
      <c r="HU46" s="70"/>
      <c r="HV46" s="70"/>
      <c r="HW46" s="70"/>
      <c r="HX46" s="70"/>
      <c r="HY46" s="70"/>
      <c r="HZ46" s="70"/>
      <c r="IA46" s="70"/>
      <c r="IB46" s="70"/>
      <c r="IC46" s="70"/>
      <c r="ID46" s="70"/>
      <c r="IE46" s="70"/>
      <c r="IF46" s="70"/>
      <c r="IG46" s="70"/>
      <c r="IH46" s="70"/>
      <c r="II46" s="70"/>
      <c r="IJ46" s="70"/>
      <c r="IK46" s="70"/>
      <c r="IL46" s="70"/>
      <c r="IM46" s="70"/>
      <c r="IN46" s="70"/>
      <c r="IO46" s="70"/>
      <c r="IP46" s="70"/>
      <c r="IQ46" s="70"/>
    </row>
    <row r="47" spans="1:255" s="217" customFormat="1" ht="21" customHeight="1">
      <c r="A47" s="398" t="s">
        <v>218</v>
      </c>
      <c r="B47" s="80" t="s">
        <v>468</v>
      </c>
      <c r="C47" s="80">
        <v>4</v>
      </c>
      <c r="D47" s="80" t="s">
        <v>201</v>
      </c>
      <c r="E47" s="80" t="s">
        <v>202</v>
      </c>
      <c r="F47" s="80">
        <v>16</v>
      </c>
      <c r="G47" s="80">
        <v>1</v>
      </c>
      <c r="H47" s="80">
        <v>0</v>
      </c>
      <c r="I47" s="80">
        <v>0</v>
      </c>
      <c r="J47" s="80">
        <f t="shared" si="7"/>
        <v>17</v>
      </c>
      <c r="K47" s="80" t="s">
        <v>467</v>
      </c>
      <c r="L47" s="95">
        <v>3801280</v>
      </c>
      <c r="M47" s="95">
        <f t="shared" ref="M47:M61" si="8">J47*C47</f>
        <v>68</v>
      </c>
      <c r="N47" s="403"/>
      <c r="O47" s="404"/>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c r="EN47" s="70"/>
      <c r="EO47" s="70"/>
      <c r="EP47" s="70"/>
      <c r="EQ47" s="70"/>
      <c r="ER47" s="70"/>
      <c r="ES47" s="70"/>
      <c r="ET47" s="70"/>
      <c r="EU47" s="70"/>
      <c r="EV47" s="70"/>
      <c r="EW47" s="70"/>
      <c r="EX47" s="70"/>
      <c r="EY47" s="70"/>
      <c r="EZ47" s="70"/>
      <c r="FA47" s="70"/>
      <c r="FB47" s="70"/>
      <c r="FC47" s="70"/>
      <c r="FD47" s="70"/>
      <c r="FE47" s="70"/>
      <c r="FF47" s="70"/>
      <c r="FG47" s="70"/>
      <c r="FH47" s="70"/>
      <c r="FI47" s="70"/>
      <c r="FJ47" s="70"/>
      <c r="FK47" s="70"/>
      <c r="FL47" s="70"/>
      <c r="FM47" s="70"/>
      <c r="FN47" s="70"/>
      <c r="FO47" s="70"/>
      <c r="FP47" s="70"/>
      <c r="FQ47" s="70"/>
      <c r="FR47" s="70"/>
      <c r="FS47" s="70"/>
      <c r="FT47" s="70"/>
      <c r="FU47" s="70"/>
      <c r="FV47" s="70"/>
      <c r="FW47" s="70"/>
      <c r="FX47" s="70"/>
      <c r="FY47" s="70"/>
      <c r="FZ47" s="70"/>
      <c r="GA47" s="70"/>
      <c r="GB47" s="70"/>
      <c r="GC47" s="70"/>
      <c r="GD47" s="70"/>
      <c r="GE47" s="70"/>
      <c r="GF47" s="70"/>
      <c r="GG47" s="70"/>
      <c r="GH47" s="70"/>
      <c r="GI47" s="70"/>
      <c r="GJ47" s="70"/>
      <c r="GK47" s="70"/>
      <c r="GL47" s="70"/>
      <c r="GM47" s="70"/>
      <c r="GN47" s="70"/>
      <c r="GO47" s="70"/>
      <c r="GP47" s="70"/>
      <c r="GQ47" s="70"/>
      <c r="GR47" s="70"/>
      <c r="GS47" s="70"/>
      <c r="GT47" s="70"/>
      <c r="GU47" s="70"/>
      <c r="GV47" s="70"/>
      <c r="GW47" s="70"/>
      <c r="GX47" s="70"/>
      <c r="GY47" s="70"/>
      <c r="GZ47" s="70"/>
      <c r="HA47" s="70"/>
      <c r="HB47" s="70"/>
      <c r="HC47" s="70"/>
      <c r="HD47" s="70"/>
      <c r="HE47" s="70"/>
      <c r="HF47" s="70"/>
      <c r="HG47" s="70"/>
      <c r="HH47" s="70"/>
      <c r="HI47" s="70"/>
      <c r="HJ47" s="70"/>
      <c r="HK47" s="70"/>
      <c r="HL47" s="70"/>
      <c r="HM47" s="70"/>
      <c r="HN47" s="70"/>
      <c r="HO47" s="70"/>
      <c r="HP47" s="70"/>
      <c r="HQ47" s="70"/>
      <c r="HR47" s="70"/>
      <c r="HS47" s="70"/>
      <c r="HT47" s="70"/>
      <c r="HU47" s="70"/>
      <c r="HV47" s="70"/>
      <c r="HW47" s="70"/>
      <c r="HX47" s="70"/>
      <c r="HY47" s="70"/>
      <c r="HZ47" s="70"/>
      <c r="IA47" s="70"/>
      <c r="IB47" s="70"/>
      <c r="IC47" s="70"/>
      <c r="ID47" s="70"/>
      <c r="IE47" s="70"/>
      <c r="IF47" s="70"/>
      <c r="IG47" s="70"/>
      <c r="IH47" s="70"/>
      <c r="II47" s="70"/>
      <c r="IJ47" s="70"/>
      <c r="IK47" s="70"/>
      <c r="IL47" s="70"/>
      <c r="IM47" s="70"/>
      <c r="IN47" s="70"/>
      <c r="IO47" s="70"/>
      <c r="IP47" s="70"/>
      <c r="IQ47" s="70"/>
    </row>
    <row r="48" spans="1:255" s="217" customFormat="1" ht="21" customHeight="1">
      <c r="A48" s="398" t="s">
        <v>219</v>
      </c>
      <c r="B48" s="80" t="s">
        <v>105</v>
      </c>
      <c r="C48" s="80">
        <v>11</v>
      </c>
      <c r="D48" s="80" t="s">
        <v>137</v>
      </c>
      <c r="E48" s="80" t="s">
        <v>202</v>
      </c>
      <c r="F48" s="80">
        <v>20</v>
      </c>
      <c r="G48" s="80">
        <v>0</v>
      </c>
      <c r="H48" s="80">
        <v>0</v>
      </c>
      <c r="I48" s="80">
        <v>0</v>
      </c>
      <c r="J48" s="80">
        <f t="shared" si="7"/>
        <v>20</v>
      </c>
      <c r="K48" s="80"/>
      <c r="L48" s="95">
        <v>3801280</v>
      </c>
      <c r="M48" s="95">
        <f t="shared" si="8"/>
        <v>220</v>
      </c>
      <c r="N48" s="403"/>
      <c r="O48" s="404"/>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c r="EN48" s="70"/>
      <c r="EO48" s="70"/>
      <c r="EP48" s="70"/>
      <c r="EQ48" s="70"/>
      <c r="ER48" s="70"/>
      <c r="ES48" s="70"/>
      <c r="ET48" s="70"/>
      <c r="EU48" s="70"/>
      <c r="EV48" s="70"/>
      <c r="EW48" s="70"/>
      <c r="EX48" s="70"/>
      <c r="EY48" s="70"/>
      <c r="EZ48" s="70"/>
      <c r="FA48" s="70"/>
      <c r="FB48" s="70"/>
      <c r="FC48" s="70"/>
      <c r="FD48" s="70"/>
      <c r="FE48" s="70"/>
      <c r="FF48" s="70"/>
      <c r="FG48" s="70"/>
      <c r="FH48" s="70"/>
      <c r="FI48" s="70"/>
      <c r="FJ48" s="70"/>
      <c r="FK48" s="70"/>
      <c r="FL48" s="70"/>
      <c r="FM48" s="70"/>
      <c r="FN48" s="70"/>
      <c r="FO48" s="70"/>
      <c r="FP48" s="70"/>
      <c r="FQ48" s="70"/>
      <c r="FR48" s="70"/>
      <c r="FS48" s="70"/>
      <c r="FT48" s="70"/>
      <c r="FU48" s="70"/>
      <c r="FV48" s="70"/>
      <c r="FW48" s="70"/>
      <c r="FX48" s="70"/>
      <c r="FY48" s="70"/>
      <c r="FZ48" s="70"/>
      <c r="GA48" s="70"/>
      <c r="GB48" s="70"/>
      <c r="GC48" s="70"/>
      <c r="GD48" s="70"/>
      <c r="GE48" s="70"/>
      <c r="GF48" s="70"/>
      <c r="GG48" s="70"/>
      <c r="GH48" s="70"/>
      <c r="GI48" s="70"/>
      <c r="GJ48" s="70"/>
      <c r="GK48" s="70"/>
      <c r="GL48" s="70"/>
      <c r="GM48" s="70"/>
      <c r="GN48" s="70"/>
      <c r="GO48" s="70"/>
      <c r="GP48" s="70"/>
      <c r="GQ48" s="70"/>
      <c r="GR48" s="70"/>
      <c r="GS48" s="70"/>
      <c r="GT48" s="70"/>
      <c r="GU48" s="70"/>
      <c r="GV48" s="70"/>
      <c r="GW48" s="70"/>
      <c r="GX48" s="70"/>
      <c r="GY48" s="70"/>
      <c r="GZ48" s="70"/>
      <c r="HA48" s="70"/>
      <c r="HB48" s="70"/>
      <c r="HC48" s="70"/>
      <c r="HD48" s="70"/>
      <c r="HE48" s="70"/>
      <c r="HF48" s="70"/>
      <c r="HG48" s="70"/>
      <c r="HH48" s="70"/>
      <c r="HI48" s="70"/>
      <c r="HJ48" s="70"/>
      <c r="HK48" s="70"/>
      <c r="HL48" s="70"/>
      <c r="HM48" s="70"/>
      <c r="HN48" s="70"/>
      <c r="HO48" s="70"/>
      <c r="HP48" s="70"/>
      <c r="HQ48" s="70"/>
      <c r="HR48" s="70"/>
      <c r="HS48" s="70"/>
      <c r="HT48" s="70"/>
      <c r="HU48" s="70"/>
      <c r="HV48" s="70"/>
      <c r="HW48" s="70"/>
      <c r="HX48" s="70"/>
      <c r="HY48" s="70"/>
      <c r="HZ48" s="70"/>
      <c r="IA48" s="70"/>
      <c r="IB48" s="70"/>
      <c r="IC48" s="70"/>
      <c r="ID48" s="70"/>
      <c r="IE48" s="70"/>
      <c r="IF48" s="70"/>
      <c r="IG48" s="70"/>
      <c r="IH48" s="70"/>
      <c r="II48" s="70"/>
      <c r="IJ48" s="70"/>
      <c r="IK48" s="70"/>
      <c r="IL48" s="70"/>
      <c r="IM48" s="70"/>
      <c r="IN48" s="70"/>
      <c r="IO48" s="70"/>
      <c r="IP48" s="70"/>
      <c r="IQ48" s="70"/>
    </row>
    <row r="49" spans="1:255" s="217" customFormat="1" ht="21" customHeight="1">
      <c r="A49" s="398" t="s">
        <v>220</v>
      </c>
      <c r="B49" s="80" t="s">
        <v>116</v>
      </c>
      <c r="C49" s="80">
        <v>5</v>
      </c>
      <c r="D49" s="80" t="s">
        <v>201</v>
      </c>
      <c r="E49" s="80" t="s">
        <v>202</v>
      </c>
      <c r="F49" s="80">
        <v>16</v>
      </c>
      <c r="G49" s="80">
        <v>1</v>
      </c>
      <c r="H49" s="80">
        <v>0</v>
      </c>
      <c r="I49" s="80">
        <v>0</v>
      </c>
      <c r="J49" s="80">
        <f t="shared" si="7"/>
        <v>17</v>
      </c>
      <c r="K49" s="80" t="s">
        <v>467</v>
      </c>
      <c r="L49" s="95">
        <v>3801280</v>
      </c>
      <c r="M49" s="95">
        <f t="shared" si="8"/>
        <v>85</v>
      </c>
      <c r="N49" s="403"/>
      <c r="O49" s="404"/>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c r="EN49" s="70"/>
      <c r="EO49" s="70"/>
      <c r="EP49" s="70"/>
      <c r="EQ49" s="70"/>
      <c r="ER49" s="70"/>
      <c r="ES49" s="70"/>
      <c r="ET49" s="70"/>
      <c r="EU49" s="70"/>
      <c r="EV49" s="70"/>
      <c r="EW49" s="70"/>
      <c r="EX49" s="70"/>
      <c r="EY49" s="70"/>
      <c r="EZ49" s="70"/>
      <c r="FA49" s="70"/>
      <c r="FB49" s="70"/>
      <c r="FC49" s="70"/>
      <c r="FD49" s="70"/>
      <c r="FE49" s="70"/>
      <c r="FF49" s="70"/>
      <c r="FG49" s="70"/>
      <c r="FH49" s="70"/>
      <c r="FI49" s="70"/>
      <c r="FJ49" s="70"/>
      <c r="FK49" s="70"/>
      <c r="FL49" s="70"/>
      <c r="FM49" s="70"/>
      <c r="FN49" s="70"/>
      <c r="FO49" s="70"/>
      <c r="FP49" s="70"/>
      <c r="FQ49" s="70"/>
      <c r="FR49" s="70"/>
      <c r="FS49" s="70"/>
      <c r="FT49" s="70"/>
      <c r="FU49" s="70"/>
      <c r="FV49" s="70"/>
      <c r="FW49" s="70"/>
      <c r="FX49" s="70"/>
      <c r="FY49" s="70"/>
      <c r="FZ49" s="70"/>
      <c r="GA49" s="70"/>
      <c r="GB49" s="70"/>
      <c r="GC49" s="70"/>
      <c r="GD49" s="70"/>
      <c r="GE49" s="70"/>
      <c r="GF49" s="70"/>
      <c r="GG49" s="70"/>
      <c r="GH49" s="70"/>
      <c r="GI49" s="70"/>
      <c r="GJ49" s="70"/>
      <c r="GK49" s="70"/>
      <c r="GL49" s="70"/>
      <c r="GM49" s="70"/>
      <c r="GN49" s="70"/>
      <c r="GO49" s="70"/>
      <c r="GP49" s="70"/>
      <c r="GQ49" s="70"/>
      <c r="GR49" s="70"/>
      <c r="GS49" s="70"/>
      <c r="GT49" s="70"/>
      <c r="GU49" s="70"/>
      <c r="GV49" s="70"/>
      <c r="GW49" s="70"/>
      <c r="GX49" s="70"/>
      <c r="GY49" s="70"/>
      <c r="GZ49" s="70"/>
      <c r="HA49" s="70"/>
      <c r="HB49" s="70"/>
      <c r="HC49" s="70"/>
      <c r="HD49" s="70"/>
      <c r="HE49" s="70"/>
      <c r="HF49" s="70"/>
      <c r="HG49" s="70"/>
      <c r="HH49" s="70"/>
      <c r="HI49" s="70"/>
      <c r="HJ49" s="70"/>
      <c r="HK49" s="70"/>
      <c r="HL49" s="70"/>
      <c r="HM49" s="70"/>
      <c r="HN49" s="70"/>
      <c r="HO49" s="70"/>
      <c r="HP49" s="70"/>
      <c r="HQ49" s="70"/>
      <c r="HR49" s="70"/>
      <c r="HS49" s="70"/>
      <c r="HT49" s="70"/>
      <c r="HU49" s="70"/>
      <c r="HV49" s="70"/>
      <c r="HW49" s="70"/>
      <c r="HX49" s="70"/>
      <c r="HY49" s="70"/>
      <c r="HZ49" s="70"/>
      <c r="IA49" s="70"/>
      <c r="IB49" s="70"/>
      <c r="IC49" s="70"/>
      <c r="ID49" s="70"/>
      <c r="IE49" s="70"/>
      <c r="IF49" s="70"/>
      <c r="IG49" s="70"/>
      <c r="IH49" s="70"/>
      <c r="II49" s="70"/>
      <c r="IJ49" s="70"/>
      <c r="IK49" s="70"/>
      <c r="IL49" s="70"/>
      <c r="IM49" s="70"/>
      <c r="IN49" s="70"/>
      <c r="IO49" s="70"/>
      <c r="IP49" s="70"/>
      <c r="IQ49" s="70"/>
    </row>
    <row r="50" spans="1:255" s="217" customFormat="1" ht="21" customHeight="1">
      <c r="A50" s="398" t="s">
        <v>221</v>
      </c>
      <c r="B50" s="80" t="s">
        <v>57</v>
      </c>
      <c r="C50" s="80">
        <v>11</v>
      </c>
      <c r="D50" s="80" t="s">
        <v>137</v>
      </c>
      <c r="E50" s="80" t="s">
        <v>202</v>
      </c>
      <c r="F50" s="80">
        <v>14</v>
      </c>
      <c r="G50" s="80">
        <v>0</v>
      </c>
      <c r="H50" s="80">
        <v>0</v>
      </c>
      <c r="I50" s="80">
        <v>0</v>
      </c>
      <c r="J50" s="80">
        <f t="shared" si="7"/>
        <v>14</v>
      </c>
      <c r="K50" s="80"/>
      <c r="L50" s="95">
        <v>3801280</v>
      </c>
      <c r="M50" s="95">
        <f t="shared" si="8"/>
        <v>154</v>
      </c>
      <c r="N50" s="403"/>
      <c r="O50" s="404"/>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c r="EN50" s="70"/>
      <c r="EO50" s="70"/>
      <c r="EP50" s="70"/>
      <c r="EQ50" s="70"/>
      <c r="ER50" s="70"/>
      <c r="ES50" s="70"/>
      <c r="ET50" s="70"/>
      <c r="EU50" s="70"/>
      <c r="EV50" s="70"/>
      <c r="EW50" s="70"/>
      <c r="EX50" s="70"/>
      <c r="EY50" s="70"/>
      <c r="EZ50" s="70"/>
      <c r="FA50" s="70"/>
      <c r="FB50" s="70"/>
      <c r="FC50" s="70"/>
      <c r="FD50" s="70"/>
      <c r="FE50" s="70"/>
      <c r="FF50" s="70"/>
      <c r="FG50" s="70"/>
      <c r="FH50" s="70"/>
      <c r="FI50" s="70"/>
      <c r="FJ50" s="70"/>
      <c r="FK50" s="70"/>
      <c r="FL50" s="70"/>
      <c r="FM50" s="70"/>
      <c r="FN50" s="70"/>
      <c r="FO50" s="70"/>
      <c r="FP50" s="70"/>
      <c r="FQ50" s="70"/>
      <c r="FR50" s="70"/>
      <c r="FS50" s="70"/>
      <c r="FT50" s="70"/>
      <c r="FU50" s="70"/>
      <c r="FV50" s="70"/>
      <c r="FW50" s="70"/>
      <c r="FX50" s="70"/>
      <c r="FY50" s="70"/>
      <c r="FZ50" s="70"/>
      <c r="GA50" s="70"/>
      <c r="GB50" s="70"/>
      <c r="GC50" s="70"/>
      <c r="GD50" s="70"/>
      <c r="GE50" s="70"/>
      <c r="GF50" s="70"/>
      <c r="GG50" s="70"/>
      <c r="GH50" s="70"/>
      <c r="GI50" s="70"/>
      <c r="GJ50" s="70"/>
      <c r="GK50" s="70"/>
      <c r="GL50" s="70"/>
      <c r="GM50" s="70"/>
      <c r="GN50" s="70"/>
      <c r="GO50" s="70"/>
      <c r="GP50" s="70"/>
      <c r="GQ50" s="70"/>
      <c r="GR50" s="70"/>
      <c r="GS50" s="70"/>
      <c r="GT50" s="70"/>
      <c r="GU50" s="70"/>
      <c r="GV50" s="70"/>
      <c r="GW50" s="70"/>
      <c r="GX50" s="70"/>
      <c r="GY50" s="70"/>
      <c r="GZ50" s="70"/>
      <c r="HA50" s="70"/>
      <c r="HB50" s="70"/>
      <c r="HC50" s="70"/>
      <c r="HD50" s="70"/>
      <c r="HE50" s="70"/>
      <c r="HF50" s="70"/>
      <c r="HG50" s="70"/>
      <c r="HH50" s="70"/>
      <c r="HI50" s="70"/>
      <c r="HJ50" s="70"/>
      <c r="HK50" s="70"/>
      <c r="HL50" s="70"/>
      <c r="HM50" s="70"/>
      <c r="HN50" s="70"/>
      <c r="HO50" s="70"/>
      <c r="HP50" s="70"/>
      <c r="HQ50" s="70"/>
      <c r="HR50" s="70"/>
      <c r="HS50" s="70"/>
      <c r="HT50" s="70"/>
      <c r="HU50" s="70"/>
      <c r="HV50" s="70"/>
      <c r="HW50" s="70"/>
      <c r="HX50" s="70"/>
      <c r="HY50" s="70"/>
      <c r="HZ50" s="70"/>
      <c r="IA50" s="70"/>
      <c r="IB50" s="70"/>
      <c r="IC50" s="70"/>
      <c r="ID50" s="70"/>
      <c r="IE50" s="70"/>
      <c r="IF50" s="70"/>
      <c r="IG50" s="70"/>
      <c r="IH50" s="70"/>
      <c r="II50" s="70"/>
      <c r="IJ50" s="70"/>
      <c r="IK50" s="70"/>
      <c r="IL50" s="70"/>
      <c r="IM50" s="70"/>
      <c r="IN50" s="70"/>
      <c r="IO50" s="70"/>
      <c r="IP50" s="70"/>
      <c r="IQ50" s="70"/>
    </row>
    <row r="51" spans="1:255" s="217" customFormat="1" ht="21" customHeight="1">
      <c r="A51" s="398" t="s">
        <v>222</v>
      </c>
      <c r="B51" s="80" t="s">
        <v>78</v>
      </c>
      <c r="C51" s="80">
        <v>7</v>
      </c>
      <c r="D51" s="80" t="s">
        <v>201</v>
      </c>
      <c r="E51" s="80" t="s">
        <v>202</v>
      </c>
      <c r="F51" s="80">
        <v>10</v>
      </c>
      <c r="G51" s="80">
        <v>1</v>
      </c>
      <c r="H51" s="80">
        <v>0</v>
      </c>
      <c r="I51" s="80">
        <v>0</v>
      </c>
      <c r="J51" s="80">
        <f t="shared" si="7"/>
        <v>11</v>
      </c>
      <c r="K51" s="80"/>
      <c r="L51" s="95">
        <v>3801280</v>
      </c>
      <c r="M51" s="95">
        <f t="shared" si="8"/>
        <v>77</v>
      </c>
      <c r="N51" s="403"/>
      <c r="O51" s="404"/>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c r="EO51" s="70"/>
      <c r="EP51" s="70"/>
      <c r="EQ51" s="70"/>
      <c r="ER51" s="70"/>
      <c r="ES51" s="70"/>
      <c r="ET51" s="70"/>
      <c r="EU51" s="70"/>
      <c r="EV51" s="70"/>
      <c r="EW51" s="70"/>
      <c r="EX51" s="70"/>
      <c r="EY51" s="70"/>
      <c r="EZ51" s="70"/>
      <c r="FA51" s="70"/>
      <c r="FB51" s="70"/>
      <c r="FC51" s="70"/>
      <c r="FD51" s="70"/>
      <c r="FE51" s="70"/>
      <c r="FF51" s="70"/>
      <c r="FG51" s="70"/>
      <c r="FH51" s="70"/>
      <c r="FI51" s="70"/>
      <c r="FJ51" s="70"/>
      <c r="FK51" s="70"/>
      <c r="FL51" s="70"/>
      <c r="FM51" s="70"/>
      <c r="FN51" s="70"/>
      <c r="FO51" s="70"/>
      <c r="FP51" s="70"/>
      <c r="FQ51" s="70"/>
      <c r="FR51" s="70"/>
      <c r="FS51" s="70"/>
      <c r="FT51" s="70"/>
      <c r="FU51" s="70"/>
      <c r="FV51" s="70"/>
      <c r="FW51" s="70"/>
      <c r="FX51" s="70"/>
      <c r="FY51" s="70"/>
      <c r="FZ51" s="70"/>
      <c r="GA51" s="70"/>
      <c r="GB51" s="70"/>
      <c r="GC51" s="70"/>
      <c r="GD51" s="70"/>
      <c r="GE51" s="70"/>
      <c r="GF51" s="70"/>
      <c r="GG51" s="70"/>
      <c r="GH51" s="70"/>
      <c r="GI51" s="70"/>
      <c r="GJ51" s="70"/>
      <c r="GK51" s="70"/>
      <c r="GL51" s="70"/>
      <c r="GM51" s="70"/>
      <c r="GN51" s="70"/>
      <c r="GO51" s="70"/>
      <c r="GP51" s="70"/>
      <c r="GQ51" s="70"/>
      <c r="GR51" s="70"/>
      <c r="GS51" s="70"/>
      <c r="GT51" s="70"/>
      <c r="GU51" s="70"/>
      <c r="GV51" s="70"/>
      <c r="GW51" s="70"/>
      <c r="GX51" s="70"/>
      <c r="GY51" s="70"/>
      <c r="GZ51" s="70"/>
      <c r="HA51" s="70"/>
      <c r="HB51" s="70"/>
      <c r="HC51" s="70"/>
      <c r="HD51" s="70"/>
      <c r="HE51" s="70"/>
      <c r="HF51" s="70"/>
      <c r="HG51" s="70"/>
      <c r="HH51" s="70"/>
      <c r="HI51" s="70"/>
      <c r="HJ51" s="70"/>
      <c r="HK51" s="70"/>
      <c r="HL51" s="70"/>
      <c r="HM51" s="70"/>
      <c r="HN51" s="70"/>
      <c r="HO51" s="70"/>
      <c r="HP51" s="70"/>
      <c r="HQ51" s="70"/>
      <c r="HR51" s="70"/>
      <c r="HS51" s="70"/>
      <c r="HT51" s="70"/>
      <c r="HU51" s="70"/>
      <c r="HV51" s="70"/>
      <c r="HW51" s="70"/>
      <c r="HX51" s="70"/>
      <c r="HY51" s="70"/>
      <c r="HZ51" s="70"/>
      <c r="IA51" s="70"/>
      <c r="IB51" s="70"/>
      <c r="IC51" s="70"/>
      <c r="ID51" s="70"/>
      <c r="IE51" s="70"/>
      <c r="IF51" s="70"/>
      <c r="IG51" s="70"/>
      <c r="IH51" s="70"/>
      <c r="II51" s="70"/>
      <c r="IJ51" s="70"/>
      <c r="IK51" s="70"/>
      <c r="IL51" s="70"/>
      <c r="IM51" s="70"/>
      <c r="IN51" s="70"/>
      <c r="IO51" s="70"/>
      <c r="IP51" s="70"/>
      <c r="IQ51" s="70"/>
    </row>
    <row r="52" spans="1:255" s="217" customFormat="1" ht="21" customHeight="1">
      <c r="A52" s="398" t="s">
        <v>223</v>
      </c>
      <c r="B52" s="80" t="s">
        <v>100</v>
      </c>
      <c r="C52" s="80">
        <v>11</v>
      </c>
      <c r="D52" s="80" t="s">
        <v>137</v>
      </c>
      <c r="E52" s="80" t="s">
        <v>202</v>
      </c>
      <c r="F52" s="80">
        <v>18</v>
      </c>
      <c r="G52" s="80">
        <v>0</v>
      </c>
      <c r="H52" s="80">
        <v>0</v>
      </c>
      <c r="I52" s="80">
        <v>0</v>
      </c>
      <c r="J52" s="80">
        <f>G52+F52</f>
        <v>18</v>
      </c>
      <c r="K52" s="80"/>
      <c r="L52" s="95">
        <v>3801280</v>
      </c>
      <c r="M52" s="95">
        <f>J52*C52</f>
        <v>198</v>
      </c>
      <c r="N52" s="403"/>
      <c r="O52" s="404"/>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c r="EO52" s="70"/>
      <c r="EP52" s="70"/>
      <c r="EQ52" s="70"/>
      <c r="ER52" s="70"/>
      <c r="ES52" s="70"/>
      <c r="ET52" s="70"/>
      <c r="EU52" s="70"/>
      <c r="EV52" s="70"/>
      <c r="EW52" s="70"/>
      <c r="EX52" s="70"/>
      <c r="EY52" s="70"/>
      <c r="EZ52" s="70"/>
      <c r="FA52" s="70"/>
      <c r="FB52" s="70"/>
      <c r="FC52" s="70"/>
      <c r="FD52" s="70"/>
      <c r="FE52" s="70"/>
      <c r="FF52" s="70"/>
      <c r="FG52" s="70"/>
      <c r="FH52" s="70"/>
      <c r="FI52" s="70"/>
      <c r="FJ52" s="70"/>
      <c r="FK52" s="70"/>
      <c r="FL52" s="70"/>
      <c r="FM52" s="70"/>
      <c r="FN52" s="70"/>
      <c r="FO52" s="70"/>
      <c r="FP52" s="70"/>
      <c r="FQ52" s="70"/>
      <c r="FR52" s="70"/>
      <c r="FS52" s="70"/>
      <c r="FT52" s="70"/>
      <c r="FU52" s="70"/>
      <c r="FV52" s="70"/>
      <c r="FW52" s="70"/>
      <c r="FX52" s="70"/>
      <c r="FY52" s="70"/>
      <c r="FZ52" s="70"/>
      <c r="GA52" s="70"/>
      <c r="GB52" s="70"/>
      <c r="GC52" s="70"/>
      <c r="GD52" s="70"/>
      <c r="GE52" s="70"/>
      <c r="GF52" s="70"/>
      <c r="GG52" s="70"/>
      <c r="GH52" s="70"/>
      <c r="GI52" s="70"/>
      <c r="GJ52" s="70"/>
      <c r="GK52" s="70"/>
      <c r="GL52" s="70"/>
      <c r="GM52" s="70"/>
      <c r="GN52" s="70"/>
      <c r="GO52" s="70"/>
      <c r="GP52" s="70"/>
      <c r="GQ52" s="70"/>
      <c r="GR52" s="70"/>
      <c r="GS52" s="70"/>
      <c r="GT52" s="70"/>
      <c r="GU52" s="70"/>
      <c r="GV52" s="70"/>
      <c r="GW52" s="70"/>
      <c r="GX52" s="70"/>
      <c r="GY52" s="70"/>
      <c r="GZ52" s="70"/>
      <c r="HA52" s="70"/>
      <c r="HB52" s="70"/>
      <c r="HC52" s="70"/>
      <c r="HD52" s="70"/>
      <c r="HE52" s="70"/>
      <c r="HF52" s="70"/>
      <c r="HG52" s="70"/>
      <c r="HH52" s="70"/>
      <c r="HI52" s="70"/>
      <c r="HJ52" s="70"/>
      <c r="HK52" s="70"/>
      <c r="HL52" s="70"/>
      <c r="HM52" s="70"/>
      <c r="HN52" s="70"/>
      <c r="HO52" s="70"/>
      <c r="HP52" s="70"/>
      <c r="HQ52" s="70"/>
      <c r="HR52" s="70"/>
      <c r="HS52" s="70"/>
      <c r="HT52" s="70"/>
      <c r="HU52" s="70"/>
      <c r="HV52" s="70"/>
      <c r="HW52" s="70"/>
      <c r="HX52" s="70"/>
      <c r="HY52" s="70"/>
      <c r="HZ52" s="70"/>
      <c r="IA52" s="70"/>
      <c r="IB52" s="70"/>
      <c r="IC52" s="70"/>
      <c r="ID52" s="70"/>
      <c r="IE52" s="70"/>
      <c r="IF52" s="70"/>
      <c r="IG52" s="70"/>
      <c r="IH52" s="70"/>
      <c r="II52" s="70"/>
      <c r="IJ52" s="70"/>
      <c r="IK52" s="70"/>
      <c r="IL52" s="70"/>
      <c r="IM52" s="70"/>
      <c r="IN52" s="70"/>
      <c r="IO52" s="70"/>
      <c r="IP52" s="70"/>
      <c r="IQ52" s="70"/>
    </row>
    <row r="53" spans="1:255" s="217" customFormat="1" ht="21" customHeight="1">
      <c r="A53" s="398" t="s">
        <v>224</v>
      </c>
      <c r="B53" s="80" t="s">
        <v>101</v>
      </c>
      <c r="C53" s="80">
        <v>7</v>
      </c>
      <c r="D53" s="80" t="s">
        <v>201</v>
      </c>
      <c r="E53" s="80" t="s">
        <v>202</v>
      </c>
      <c r="F53" s="80">
        <v>14</v>
      </c>
      <c r="G53" s="80">
        <v>1</v>
      </c>
      <c r="H53" s="80">
        <v>0</v>
      </c>
      <c r="I53" s="80">
        <v>0</v>
      </c>
      <c r="J53" s="80">
        <f>G53+F53</f>
        <v>15</v>
      </c>
      <c r="K53" s="80"/>
      <c r="L53" s="95">
        <v>3801280</v>
      </c>
      <c r="M53" s="95">
        <f>J53*C53</f>
        <v>105</v>
      </c>
      <c r="N53" s="403"/>
      <c r="O53" s="404"/>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c r="EN53" s="70"/>
      <c r="EO53" s="70"/>
      <c r="EP53" s="70"/>
      <c r="EQ53" s="70"/>
      <c r="ER53" s="70"/>
      <c r="ES53" s="70"/>
      <c r="ET53" s="70"/>
      <c r="EU53" s="70"/>
      <c r="EV53" s="70"/>
      <c r="EW53" s="70"/>
      <c r="EX53" s="70"/>
      <c r="EY53" s="70"/>
      <c r="EZ53" s="70"/>
      <c r="FA53" s="70"/>
      <c r="FB53" s="70"/>
      <c r="FC53" s="70"/>
      <c r="FD53" s="70"/>
      <c r="FE53" s="70"/>
      <c r="FF53" s="70"/>
      <c r="FG53" s="70"/>
      <c r="FH53" s="70"/>
      <c r="FI53" s="70"/>
      <c r="FJ53" s="70"/>
      <c r="FK53" s="70"/>
      <c r="FL53" s="70"/>
      <c r="FM53" s="70"/>
      <c r="FN53" s="70"/>
      <c r="FO53" s="70"/>
      <c r="FP53" s="70"/>
      <c r="FQ53" s="70"/>
      <c r="FR53" s="70"/>
      <c r="FS53" s="70"/>
      <c r="FT53" s="70"/>
      <c r="FU53" s="70"/>
      <c r="FV53" s="70"/>
      <c r="FW53" s="70"/>
      <c r="FX53" s="70"/>
      <c r="FY53" s="70"/>
      <c r="FZ53" s="70"/>
      <c r="GA53" s="70"/>
      <c r="GB53" s="70"/>
      <c r="GC53" s="70"/>
      <c r="GD53" s="70"/>
      <c r="GE53" s="70"/>
      <c r="GF53" s="70"/>
      <c r="GG53" s="70"/>
      <c r="GH53" s="70"/>
      <c r="GI53" s="70"/>
      <c r="GJ53" s="70"/>
      <c r="GK53" s="70"/>
      <c r="GL53" s="70"/>
      <c r="GM53" s="70"/>
      <c r="GN53" s="70"/>
      <c r="GO53" s="70"/>
      <c r="GP53" s="70"/>
      <c r="GQ53" s="70"/>
      <c r="GR53" s="70"/>
      <c r="GS53" s="70"/>
      <c r="GT53" s="70"/>
      <c r="GU53" s="70"/>
      <c r="GV53" s="70"/>
      <c r="GW53" s="70"/>
      <c r="GX53" s="70"/>
      <c r="GY53" s="70"/>
      <c r="GZ53" s="70"/>
      <c r="HA53" s="70"/>
      <c r="HB53" s="70"/>
      <c r="HC53" s="70"/>
      <c r="HD53" s="70"/>
      <c r="HE53" s="70"/>
      <c r="HF53" s="70"/>
      <c r="HG53" s="70"/>
      <c r="HH53" s="70"/>
      <c r="HI53" s="70"/>
      <c r="HJ53" s="70"/>
      <c r="HK53" s="70"/>
      <c r="HL53" s="70"/>
      <c r="HM53" s="70"/>
      <c r="HN53" s="70"/>
      <c r="HO53" s="70"/>
      <c r="HP53" s="70"/>
      <c r="HQ53" s="70"/>
      <c r="HR53" s="70"/>
      <c r="HS53" s="70"/>
      <c r="HT53" s="70"/>
      <c r="HU53" s="70"/>
      <c r="HV53" s="70"/>
      <c r="HW53" s="70"/>
      <c r="HX53" s="70"/>
      <c r="HY53" s="70"/>
      <c r="HZ53" s="70"/>
      <c r="IA53" s="70"/>
      <c r="IB53" s="70"/>
      <c r="IC53" s="70"/>
      <c r="ID53" s="70"/>
      <c r="IE53" s="70"/>
      <c r="IF53" s="70"/>
      <c r="IG53" s="70"/>
      <c r="IH53" s="70"/>
      <c r="II53" s="70"/>
      <c r="IJ53" s="70"/>
      <c r="IK53" s="70"/>
      <c r="IL53" s="70"/>
      <c r="IM53" s="70"/>
      <c r="IN53" s="70"/>
      <c r="IO53" s="70"/>
      <c r="IP53" s="70"/>
      <c r="IQ53" s="70"/>
    </row>
    <row r="54" spans="1:255" s="217" customFormat="1" ht="21" customHeight="1">
      <c r="A54" s="398" t="s">
        <v>225</v>
      </c>
      <c r="B54" s="80" t="s">
        <v>62</v>
      </c>
      <c r="C54" s="80">
        <v>11</v>
      </c>
      <c r="D54" s="80" t="s">
        <v>137</v>
      </c>
      <c r="E54" s="80" t="s">
        <v>202</v>
      </c>
      <c r="F54" s="80">
        <v>12</v>
      </c>
      <c r="G54" s="80">
        <v>0</v>
      </c>
      <c r="H54" s="80">
        <v>0</v>
      </c>
      <c r="I54" s="80">
        <v>0</v>
      </c>
      <c r="J54" s="80">
        <f t="shared" si="7"/>
        <v>12</v>
      </c>
      <c r="K54" s="80" t="s">
        <v>467</v>
      </c>
      <c r="L54" s="95">
        <v>3801280</v>
      </c>
      <c r="M54" s="95">
        <f t="shared" si="8"/>
        <v>132</v>
      </c>
      <c r="N54" s="403"/>
      <c r="O54" s="404"/>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c r="EN54" s="70"/>
      <c r="EO54" s="70"/>
      <c r="EP54" s="70"/>
      <c r="EQ54" s="70"/>
      <c r="ER54" s="70"/>
      <c r="ES54" s="70"/>
      <c r="ET54" s="70"/>
      <c r="EU54" s="70"/>
      <c r="EV54" s="70"/>
      <c r="EW54" s="70"/>
      <c r="EX54" s="70"/>
      <c r="EY54" s="70"/>
      <c r="EZ54" s="70"/>
      <c r="FA54" s="70"/>
      <c r="FB54" s="70"/>
      <c r="FC54" s="70"/>
      <c r="FD54" s="70"/>
      <c r="FE54" s="70"/>
      <c r="FF54" s="70"/>
      <c r="FG54" s="70"/>
      <c r="FH54" s="70"/>
      <c r="FI54" s="70"/>
      <c r="FJ54" s="70"/>
      <c r="FK54" s="70"/>
      <c r="FL54" s="70"/>
      <c r="FM54" s="70"/>
      <c r="FN54" s="70"/>
      <c r="FO54" s="70"/>
      <c r="FP54" s="70"/>
      <c r="FQ54" s="70"/>
      <c r="FR54" s="70"/>
      <c r="FS54" s="70"/>
      <c r="FT54" s="70"/>
      <c r="FU54" s="70"/>
      <c r="FV54" s="70"/>
      <c r="FW54" s="70"/>
      <c r="FX54" s="70"/>
      <c r="FY54" s="70"/>
      <c r="FZ54" s="70"/>
      <c r="GA54" s="70"/>
      <c r="GB54" s="70"/>
      <c r="GC54" s="70"/>
      <c r="GD54" s="70"/>
      <c r="GE54" s="70"/>
      <c r="GF54" s="70"/>
      <c r="GG54" s="70"/>
      <c r="GH54" s="70"/>
      <c r="GI54" s="70"/>
      <c r="GJ54" s="70"/>
      <c r="GK54" s="70"/>
      <c r="GL54" s="70"/>
      <c r="GM54" s="70"/>
      <c r="GN54" s="70"/>
      <c r="GO54" s="70"/>
      <c r="GP54" s="70"/>
      <c r="GQ54" s="70"/>
      <c r="GR54" s="70"/>
      <c r="GS54" s="70"/>
      <c r="GT54" s="70"/>
      <c r="GU54" s="70"/>
      <c r="GV54" s="70"/>
      <c r="GW54" s="70"/>
      <c r="GX54" s="70"/>
      <c r="GY54" s="70"/>
      <c r="GZ54" s="70"/>
      <c r="HA54" s="70"/>
      <c r="HB54" s="70"/>
      <c r="HC54" s="70"/>
      <c r="HD54" s="70"/>
      <c r="HE54" s="70"/>
      <c r="HF54" s="70"/>
      <c r="HG54" s="70"/>
      <c r="HH54" s="70"/>
      <c r="HI54" s="70"/>
      <c r="HJ54" s="70"/>
      <c r="HK54" s="70"/>
      <c r="HL54" s="70"/>
      <c r="HM54" s="70"/>
      <c r="HN54" s="70"/>
      <c r="HO54" s="70"/>
      <c r="HP54" s="70"/>
      <c r="HQ54" s="70"/>
      <c r="HR54" s="70"/>
      <c r="HS54" s="70"/>
      <c r="HT54" s="70"/>
      <c r="HU54" s="70"/>
      <c r="HV54" s="70"/>
      <c r="HW54" s="70"/>
      <c r="HX54" s="70"/>
      <c r="HY54" s="70"/>
      <c r="HZ54" s="70"/>
      <c r="IA54" s="70"/>
      <c r="IB54" s="70"/>
      <c r="IC54" s="70"/>
      <c r="ID54" s="70"/>
      <c r="IE54" s="70"/>
      <c r="IF54" s="70"/>
      <c r="IG54" s="70"/>
      <c r="IH54" s="70"/>
      <c r="II54" s="70"/>
      <c r="IJ54" s="70"/>
      <c r="IK54" s="70"/>
      <c r="IL54" s="70"/>
      <c r="IM54" s="70"/>
      <c r="IN54" s="70"/>
      <c r="IO54" s="70"/>
      <c r="IP54" s="70"/>
      <c r="IQ54" s="70"/>
    </row>
    <row r="55" spans="1:255" s="217" customFormat="1" ht="21" customHeight="1">
      <c r="A55" s="398" t="s">
        <v>226</v>
      </c>
      <c r="B55" s="80" t="s">
        <v>66</v>
      </c>
      <c r="C55" s="80">
        <v>5</v>
      </c>
      <c r="D55" s="80" t="s">
        <v>201</v>
      </c>
      <c r="E55" s="80" t="s">
        <v>202</v>
      </c>
      <c r="F55" s="80">
        <v>9</v>
      </c>
      <c r="G55" s="80">
        <v>1</v>
      </c>
      <c r="H55" s="80">
        <v>0</v>
      </c>
      <c r="I55" s="80">
        <v>0</v>
      </c>
      <c r="J55" s="80">
        <f t="shared" si="7"/>
        <v>10</v>
      </c>
      <c r="K55" s="80"/>
      <c r="L55" s="95">
        <v>3801280</v>
      </c>
      <c r="M55" s="95">
        <f t="shared" si="8"/>
        <v>50</v>
      </c>
      <c r="N55" s="403"/>
      <c r="O55" s="404"/>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c r="EN55" s="70"/>
      <c r="EO55" s="70"/>
      <c r="EP55" s="70"/>
      <c r="EQ55" s="70"/>
      <c r="ER55" s="70"/>
      <c r="ES55" s="70"/>
      <c r="ET55" s="70"/>
      <c r="EU55" s="70"/>
      <c r="EV55" s="70"/>
      <c r="EW55" s="70"/>
      <c r="EX55" s="70"/>
      <c r="EY55" s="70"/>
      <c r="EZ55" s="70"/>
      <c r="FA55" s="70"/>
      <c r="FB55" s="70"/>
      <c r="FC55" s="70"/>
      <c r="FD55" s="70"/>
      <c r="FE55" s="70"/>
      <c r="FF55" s="70"/>
      <c r="FG55" s="70"/>
      <c r="FH55" s="70"/>
      <c r="FI55" s="70"/>
      <c r="FJ55" s="70"/>
      <c r="FK55" s="70"/>
      <c r="FL55" s="70"/>
      <c r="FM55" s="70"/>
      <c r="FN55" s="70"/>
      <c r="FO55" s="70"/>
      <c r="FP55" s="70"/>
      <c r="FQ55" s="70"/>
      <c r="FR55" s="70"/>
      <c r="FS55" s="70"/>
      <c r="FT55" s="70"/>
      <c r="FU55" s="70"/>
      <c r="FV55" s="70"/>
      <c r="FW55" s="70"/>
      <c r="FX55" s="70"/>
      <c r="FY55" s="70"/>
      <c r="FZ55" s="70"/>
      <c r="GA55" s="70"/>
      <c r="GB55" s="70"/>
      <c r="GC55" s="70"/>
      <c r="GD55" s="70"/>
      <c r="GE55" s="70"/>
      <c r="GF55" s="70"/>
      <c r="GG55" s="70"/>
      <c r="GH55" s="70"/>
      <c r="GI55" s="70"/>
      <c r="GJ55" s="70"/>
      <c r="GK55" s="70"/>
      <c r="GL55" s="70"/>
      <c r="GM55" s="70"/>
      <c r="GN55" s="70"/>
      <c r="GO55" s="70"/>
      <c r="GP55" s="70"/>
      <c r="GQ55" s="70"/>
      <c r="GR55" s="70"/>
      <c r="GS55" s="70"/>
      <c r="GT55" s="70"/>
      <c r="GU55" s="70"/>
      <c r="GV55" s="70"/>
      <c r="GW55" s="70"/>
      <c r="GX55" s="70"/>
      <c r="GY55" s="70"/>
      <c r="GZ55" s="70"/>
      <c r="HA55" s="70"/>
      <c r="HB55" s="70"/>
      <c r="HC55" s="70"/>
      <c r="HD55" s="70"/>
      <c r="HE55" s="70"/>
      <c r="HF55" s="70"/>
      <c r="HG55" s="70"/>
      <c r="HH55" s="70"/>
      <c r="HI55" s="70"/>
      <c r="HJ55" s="70"/>
      <c r="HK55" s="70"/>
      <c r="HL55" s="70"/>
      <c r="HM55" s="70"/>
      <c r="HN55" s="70"/>
      <c r="HO55" s="70"/>
      <c r="HP55" s="70"/>
      <c r="HQ55" s="70"/>
      <c r="HR55" s="70"/>
      <c r="HS55" s="70"/>
      <c r="HT55" s="70"/>
      <c r="HU55" s="70"/>
      <c r="HV55" s="70"/>
      <c r="HW55" s="70"/>
      <c r="HX55" s="70"/>
      <c r="HY55" s="70"/>
      <c r="HZ55" s="70"/>
      <c r="IA55" s="70"/>
      <c r="IB55" s="70"/>
      <c r="IC55" s="70"/>
      <c r="ID55" s="70"/>
      <c r="IE55" s="70"/>
      <c r="IF55" s="70"/>
      <c r="IG55" s="70"/>
      <c r="IH55" s="70"/>
      <c r="II55" s="70"/>
      <c r="IJ55" s="70"/>
      <c r="IK55" s="70"/>
      <c r="IL55" s="70"/>
      <c r="IM55" s="70"/>
      <c r="IN55" s="70"/>
      <c r="IO55" s="70"/>
      <c r="IP55" s="70"/>
      <c r="IQ55" s="70"/>
    </row>
    <row r="56" spans="1:255" s="217" customFormat="1" ht="21" customHeight="1">
      <c r="A56" s="398" t="s">
        <v>227</v>
      </c>
      <c r="B56" s="80" t="s">
        <v>61</v>
      </c>
      <c r="C56" s="80">
        <v>11</v>
      </c>
      <c r="D56" s="80" t="s">
        <v>137</v>
      </c>
      <c r="E56" s="80" t="s">
        <v>202</v>
      </c>
      <c r="F56" s="80">
        <v>12</v>
      </c>
      <c r="G56" s="80">
        <v>0</v>
      </c>
      <c r="H56" s="80">
        <v>0</v>
      </c>
      <c r="I56" s="80">
        <v>0</v>
      </c>
      <c r="J56" s="80">
        <f>G56+F56</f>
        <v>12</v>
      </c>
      <c r="K56" s="80"/>
      <c r="L56" s="95">
        <v>3801280</v>
      </c>
      <c r="M56" s="95">
        <f t="shared" si="8"/>
        <v>132</v>
      </c>
      <c r="N56" s="403"/>
      <c r="O56" s="404"/>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c r="EN56" s="70"/>
      <c r="EO56" s="70"/>
      <c r="EP56" s="70"/>
      <c r="EQ56" s="70"/>
      <c r="ER56" s="70"/>
      <c r="ES56" s="70"/>
      <c r="ET56" s="70"/>
      <c r="EU56" s="70"/>
      <c r="EV56" s="70"/>
      <c r="EW56" s="70"/>
      <c r="EX56" s="70"/>
      <c r="EY56" s="70"/>
      <c r="EZ56" s="70"/>
      <c r="FA56" s="70"/>
      <c r="FB56" s="70"/>
      <c r="FC56" s="70"/>
      <c r="FD56" s="70"/>
      <c r="FE56" s="70"/>
      <c r="FF56" s="70"/>
      <c r="FG56" s="70"/>
      <c r="FH56" s="70"/>
      <c r="FI56" s="70"/>
      <c r="FJ56" s="70"/>
      <c r="FK56" s="70"/>
      <c r="FL56" s="70"/>
      <c r="FM56" s="70"/>
      <c r="FN56" s="70"/>
      <c r="FO56" s="70"/>
      <c r="FP56" s="70"/>
      <c r="FQ56" s="70"/>
      <c r="FR56" s="70"/>
      <c r="FS56" s="70"/>
      <c r="FT56" s="70"/>
      <c r="FU56" s="70"/>
      <c r="FV56" s="70"/>
      <c r="FW56" s="70"/>
      <c r="FX56" s="70"/>
      <c r="FY56" s="70"/>
      <c r="FZ56" s="70"/>
      <c r="GA56" s="70"/>
      <c r="GB56" s="70"/>
      <c r="GC56" s="70"/>
      <c r="GD56" s="70"/>
      <c r="GE56" s="70"/>
      <c r="GF56" s="70"/>
      <c r="GG56" s="70"/>
      <c r="GH56" s="70"/>
      <c r="GI56" s="70"/>
      <c r="GJ56" s="70"/>
      <c r="GK56" s="70"/>
      <c r="GL56" s="70"/>
      <c r="GM56" s="70"/>
      <c r="GN56" s="70"/>
      <c r="GO56" s="70"/>
      <c r="GP56" s="70"/>
      <c r="GQ56" s="70"/>
      <c r="GR56" s="70"/>
      <c r="GS56" s="70"/>
      <c r="GT56" s="70"/>
      <c r="GU56" s="70"/>
      <c r="GV56" s="70"/>
      <c r="GW56" s="70"/>
      <c r="GX56" s="70"/>
      <c r="GY56" s="70"/>
      <c r="GZ56" s="70"/>
      <c r="HA56" s="70"/>
      <c r="HB56" s="70"/>
      <c r="HC56" s="70"/>
      <c r="HD56" s="70"/>
      <c r="HE56" s="70"/>
      <c r="HF56" s="70"/>
      <c r="HG56" s="70"/>
      <c r="HH56" s="70"/>
      <c r="HI56" s="70"/>
      <c r="HJ56" s="70"/>
      <c r="HK56" s="70"/>
      <c r="HL56" s="70"/>
      <c r="HM56" s="70"/>
      <c r="HN56" s="70"/>
      <c r="HO56" s="70"/>
      <c r="HP56" s="70"/>
      <c r="HQ56" s="70"/>
      <c r="HR56" s="70"/>
      <c r="HS56" s="70"/>
      <c r="HT56" s="70"/>
      <c r="HU56" s="70"/>
      <c r="HV56" s="70"/>
      <c r="HW56" s="70"/>
      <c r="HX56" s="70"/>
      <c r="HY56" s="70"/>
      <c r="HZ56" s="70"/>
      <c r="IA56" s="70"/>
      <c r="IB56" s="70"/>
      <c r="IC56" s="70"/>
      <c r="ID56" s="70"/>
      <c r="IE56" s="70"/>
      <c r="IF56" s="70"/>
      <c r="IG56" s="70"/>
      <c r="IH56" s="70"/>
      <c r="II56" s="70"/>
      <c r="IJ56" s="70"/>
      <c r="IK56" s="70"/>
      <c r="IL56" s="70"/>
      <c r="IM56" s="70"/>
      <c r="IN56" s="70"/>
      <c r="IO56" s="70"/>
      <c r="IP56" s="70"/>
      <c r="IQ56" s="70"/>
    </row>
    <row r="57" spans="1:255" s="217" customFormat="1" ht="21" customHeight="1">
      <c r="A57" s="398" t="s">
        <v>228</v>
      </c>
      <c r="B57" s="80" t="s">
        <v>60</v>
      </c>
      <c r="C57" s="80">
        <v>4</v>
      </c>
      <c r="D57" s="80" t="s">
        <v>201</v>
      </c>
      <c r="E57" s="80" t="s">
        <v>202</v>
      </c>
      <c r="F57" s="80">
        <v>9</v>
      </c>
      <c r="G57" s="80">
        <v>1</v>
      </c>
      <c r="H57" s="80">
        <v>0</v>
      </c>
      <c r="I57" s="80">
        <v>0</v>
      </c>
      <c r="J57" s="80">
        <f>G57+F57</f>
        <v>10</v>
      </c>
      <c r="K57" s="80"/>
      <c r="L57" s="95">
        <v>3801280</v>
      </c>
      <c r="M57" s="95">
        <f t="shared" si="8"/>
        <v>40</v>
      </c>
      <c r="N57" s="403"/>
      <c r="O57" s="404"/>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c r="EN57" s="70"/>
      <c r="EO57" s="70"/>
      <c r="EP57" s="70"/>
      <c r="EQ57" s="70"/>
      <c r="ER57" s="70"/>
      <c r="ES57" s="70"/>
      <c r="ET57" s="70"/>
      <c r="EU57" s="70"/>
      <c r="EV57" s="70"/>
      <c r="EW57" s="70"/>
      <c r="EX57" s="70"/>
      <c r="EY57" s="70"/>
      <c r="EZ57" s="70"/>
      <c r="FA57" s="70"/>
      <c r="FB57" s="70"/>
      <c r="FC57" s="70"/>
      <c r="FD57" s="70"/>
      <c r="FE57" s="70"/>
      <c r="FF57" s="70"/>
      <c r="FG57" s="70"/>
      <c r="FH57" s="70"/>
      <c r="FI57" s="70"/>
      <c r="FJ57" s="70"/>
      <c r="FK57" s="70"/>
      <c r="FL57" s="70"/>
      <c r="FM57" s="70"/>
      <c r="FN57" s="70"/>
      <c r="FO57" s="70"/>
      <c r="FP57" s="70"/>
      <c r="FQ57" s="70"/>
      <c r="FR57" s="70"/>
      <c r="FS57" s="70"/>
      <c r="FT57" s="70"/>
      <c r="FU57" s="70"/>
      <c r="FV57" s="70"/>
      <c r="FW57" s="70"/>
      <c r="FX57" s="70"/>
      <c r="FY57" s="70"/>
      <c r="FZ57" s="70"/>
      <c r="GA57" s="70"/>
      <c r="GB57" s="70"/>
      <c r="GC57" s="70"/>
      <c r="GD57" s="70"/>
      <c r="GE57" s="70"/>
      <c r="GF57" s="70"/>
      <c r="GG57" s="70"/>
      <c r="GH57" s="70"/>
      <c r="GI57" s="70"/>
      <c r="GJ57" s="70"/>
      <c r="GK57" s="70"/>
      <c r="GL57" s="70"/>
      <c r="GM57" s="70"/>
      <c r="GN57" s="70"/>
      <c r="GO57" s="70"/>
      <c r="GP57" s="70"/>
      <c r="GQ57" s="70"/>
      <c r="GR57" s="70"/>
      <c r="GS57" s="70"/>
      <c r="GT57" s="70"/>
      <c r="GU57" s="70"/>
      <c r="GV57" s="70"/>
      <c r="GW57" s="70"/>
      <c r="GX57" s="70"/>
      <c r="GY57" s="70"/>
      <c r="GZ57" s="70"/>
      <c r="HA57" s="70"/>
      <c r="HB57" s="70"/>
      <c r="HC57" s="70"/>
      <c r="HD57" s="70"/>
      <c r="HE57" s="70"/>
      <c r="HF57" s="70"/>
      <c r="HG57" s="70"/>
      <c r="HH57" s="70"/>
      <c r="HI57" s="70"/>
      <c r="HJ57" s="70"/>
      <c r="HK57" s="70"/>
      <c r="HL57" s="70"/>
      <c r="HM57" s="70"/>
      <c r="HN57" s="70"/>
      <c r="HO57" s="70"/>
      <c r="HP57" s="70"/>
      <c r="HQ57" s="70"/>
      <c r="HR57" s="70"/>
      <c r="HS57" s="70"/>
      <c r="HT57" s="70"/>
      <c r="HU57" s="70"/>
      <c r="HV57" s="70"/>
      <c r="HW57" s="70"/>
      <c r="HX57" s="70"/>
      <c r="HY57" s="70"/>
      <c r="HZ57" s="70"/>
      <c r="IA57" s="70"/>
      <c r="IB57" s="70"/>
      <c r="IC57" s="70"/>
      <c r="ID57" s="70"/>
      <c r="IE57" s="70"/>
      <c r="IF57" s="70"/>
      <c r="IG57" s="70"/>
      <c r="IH57" s="70"/>
      <c r="II57" s="70"/>
      <c r="IJ57" s="70"/>
      <c r="IK57" s="70"/>
      <c r="IL57" s="70"/>
      <c r="IM57" s="70"/>
      <c r="IN57" s="70"/>
      <c r="IO57" s="70"/>
      <c r="IP57" s="70"/>
      <c r="IQ57" s="70"/>
    </row>
    <row r="58" spans="1:255" s="217" customFormat="1" ht="21" customHeight="1">
      <c r="A58" s="398" t="s">
        <v>138</v>
      </c>
      <c r="B58" s="80" t="s">
        <v>61</v>
      </c>
      <c r="C58" s="80">
        <v>11</v>
      </c>
      <c r="D58" s="80" t="s">
        <v>137</v>
      </c>
      <c r="E58" s="80" t="s">
        <v>202</v>
      </c>
      <c r="F58" s="80">
        <v>20</v>
      </c>
      <c r="G58" s="80">
        <v>0</v>
      </c>
      <c r="H58" s="80">
        <v>0</v>
      </c>
      <c r="I58" s="80">
        <v>0</v>
      </c>
      <c r="J58" s="80">
        <f>G58+F58</f>
        <v>20</v>
      </c>
      <c r="K58" s="80"/>
      <c r="L58" s="95">
        <v>3801280</v>
      </c>
      <c r="M58" s="95">
        <f t="shared" si="8"/>
        <v>220</v>
      </c>
      <c r="N58" s="403"/>
      <c r="O58" s="404"/>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c r="EN58" s="70"/>
      <c r="EO58" s="70"/>
      <c r="EP58" s="70"/>
      <c r="EQ58" s="70"/>
      <c r="ER58" s="70"/>
      <c r="ES58" s="70"/>
      <c r="ET58" s="70"/>
      <c r="EU58" s="70"/>
      <c r="EV58" s="70"/>
      <c r="EW58" s="70"/>
      <c r="EX58" s="70"/>
      <c r="EY58" s="70"/>
      <c r="EZ58" s="70"/>
      <c r="FA58" s="70"/>
      <c r="FB58" s="70"/>
      <c r="FC58" s="70"/>
      <c r="FD58" s="70"/>
      <c r="FE58" s="70"/>
      <c r="FF58" s="70"/>
      <c r="FG58" s="70"/>
      <c r="FH58" s="70"/>
      <c r="FI58" s="70"/>
      <c r="FJ58" s="70"/>
      <c r="FK58" s="70"/>
      <c r="FL58" s="70"/>
      <c r="FM58" s="70"/>
      <c r="FN58" s="70"/>
      <c r="FO58" s="70"/>
      <c r="FP58" s="70"/>
      <c r="FQ58" s="70"/>
      <c r="FR58" s="70"/>
      <c r="FS58" s="70"/>
      <c r="FT58" s="70"/>
      <c r="FU58" s="70"/>
      <c r="FV58" s="70"/>
      <c r="FW58" s="70"/>
      <c r="FX58" s="70"/>
      <c r="FY58" s="70"/>
      <c r="FZ58" s="70"/>
      <c r="GA58" s="70"/>
      <c r="GB58" s="70"/>
      <c r="GC58" s="70"/>
      <c r="GD58" s="70"/>
      <c r="GE58" s="70"/>
      <c r="GF58" s="70"/>
      <c r="GG58" s="70"/>
      <c r="GH58" s="70"/>
      <c r="GI58" s="70"/>
      <c r="GJ58" s="70"/>
      <c r="GK58" s="70"/>
      <c r="GL58" s="70"/>
      <c r="GM58" s="70"/>
      <c r="GN58" s="70"/>
      <c r="GO58" s="70"/>
      <c r="GP58" s="70"/>
      <c r="GQ58" s="70"/>
      <c r="GR58" s="70"/>
      <c r="GS58" s="70"/>
      <c r="GT58" s="70"/>
      <c r="GU58" s="70"/>
      <c r="GV58" s="70"/>
      <c r="GW58" s="70"/>
      <c r="GX58" s="70"/>
      <c r="GY58" s="70"/>
      <c r="GZ58" s="70"/>
      <c r="HA58" s="70"/>
      <c r="HB58" s="70"/>
      <c r="HC58" s="70"/>
      <c r="HD58" s="70"/>
      <c r="HE58" s="70"/>
      <c r="HF58" s="70"/>
      <c r="HG58" s="70"/>
      <c r="HH58" s="70"/>
      <c r="HI58" s="70"/>
      <c r="HJ58" s="70"/>
      <c r="HK58" s="70"/>
      <c r="HL58" s="70"/>
      <c r="HM58" s="70"/>
      <c r="HN58" s="70"/>
      <c r="HO58" s="70"/>
      <c r="HP58" s="70"/>
      <c r="HQ58" s="70"/>
      <c r="HR58" s="70"/>
      <c r="HS58" s="70"/>
      <c r="HT58" s="70"/>
      <c r="HU58" s="70"/>
      <c r="HV58" s="70"/>
      <c r="HW58" s="70"/>
      <c r="HX58" s="70"/>
      <c r="HY58" s="70"/>
      <c r="HZ58" s="70"/>
      <c r="IA58" s="70"/>
      <c r="IB58" s="70"/>
      <c r="IC58" s="70"/>
      <c r="ID58" s="70"/>
      <c r="IE58" s="70"/>
      <c r="IF58" s="70"/>
      <c r="IG58" s="70"/>
      <c r="IH58" s="70"/>
      <c r="II58" s="70"/>
      <c r="IJ58" s="70"/>
      <c r="IK58" s="70"/>
      <c r="IL58" s="70"/>
      <c r="IM58" s="70"/>
      <c r="IN58" s="70"/>
      <c r="IO58" s="70"/>
      <c r="IP58" s="70"/>
      <c r="IQ58" s="70"/>
    </row>
    <row r="59" spans="1:255" s="217" customFormat="1" ht="21" customHeight="1">
      <c r="A59" s="398" t="s">
        <v>229</v>
      </c>
      <c r="B59" s="80" t="s">
        <v>102</v>
      </c>
      <c r="C59" s="80">
        <v>11</v>
      </c>
      <c r="D59" s="80" t="s">
        <v>137</v>
      </c>
      <c r="E59" s="80" t="s">
        <v>202</v>
      </c>
      <c r="F59" s="80">
        <v>10</v>
      </c>
      <c r="G59" s="80">
        <v>0</v>
      </c>
      <c r="H59" s="80">
        <v>0</v>
      </c>
      <c r="I59" s="80">
        <v>0</v>
      </c>
      <c r="J59" s="80">
        <f>G59+F59</f>
        <v>10</v>
      </c>
      <c r="K59" s="80"/>
      <c r="L59" s="95">
        <v>3801280</v>
      </c>
      <c r="M59" s="95">
        <f t="shared" si="8"/>
        <v>110</v>
      </c>
      <c r="N59" s="403"/>
      <c r="O59" s="404"/>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c r="EN59" s="70"/>
      <c r="EO59" s="70"/>
      <c r="EP59" s="70"/>
      <c r="EQ59" s="70"/>
      <c r="ER59" s="70"/>
      <c r="ES59" s="70"/>
      <c r="ET59" s="70"/>
      <c r="EU59" s="70"/>
      <c r="EV59" s="70"/>
      <c r="EW59" s="70"/>
      <c r="EX59" s="70"/>
      <c r="EY59" s="70"/>
      <c r="EZ59" s="70"/>
      <c r="FA59" s="70"/>
      <c r="FB59" s="70"/>
      <c r="FC59" s="70"/>
      <c r="FD59" s="70"/>
      <c r="FE59" s="70"/>
      <c r="FF59" s="70"/>
      <c r="FG59" s="70"/>
      <c r="FH59" s="70"/>
      <c r="FI59" s="70"/>
      <c r="FJ59" s="70"/>
      <c r="FK59" s="70"/>
      <c r="FL59" s="70"/>
      <c r="FM59" s="70"/>
      <c r="FN59" s="70"/>
      <c r="FO59" s="70"/>
      <c r="FP59" s="70"/>
      <c r="FQ59" s="70"/>
      <c r="FR59" s="70"/>
      <c r="FS59" s="70"/>
      <c r="FT59" s="70"/>
      <c r="FU59" s="70"/>
      <c r="FV59" s="70"/>
      <c r="FW59" s="70"/>
      <c r="FX59" s="70"/>
      <c r="FY59" s="70"/>
      <c r="FZ59" s="70"/>
      <c r="GA59" s="70"/>
      <c r="GB59" s="70"/>
      <c r="GC59" s="70"/>
      <c r="GD59" s="70"/>
      <c r="GE59" s="70"/>
      <c r="GF59" s="70"/>
      <c r="GG59" s="70"/>
      <c r="GH59" s="70"/>
      <c r="GI59" s="70"/>
      <c r="GJ59" s="70"/>
      <c r="GK59" s="70"/>
      <c r="GL59" s="70"/>
      <c r="GM59" s="70"/>
      <c r="GN59" s="70"/>
      <c r="GO59" s="70"/>
      <c r="GP59" s="70"/>
      <c r="GQ59" s="70"/>
      <c r="GR59" s="70"/>
      <c r="GS59" s="70"/>
      <c r="GT59" s="70"/>
      <c r="GU59" s="70"/>
      <c r="GV59" s="70"/>
      <c r="GW59" s="70"/>
      <c r="GX59" s="70"/>
      <c r="GY59" s="70"/>
      <c r="GZ59" s="70"/>
      <c r="HA59" s="70"/>
      <c r="HB59" s="70"/>
      <c r="HC59" s="70"/>
      <c r="HD59" s="70"/>
      <c r="HE59" s="70"/>
      <c r="HF59" s="70"/>
      <c r="HG59" s="70"/>
      <c r="HH59" s="70"/>
      <c r="HI59" s="70"/>
      <c r="HJ59" s="70"/>
      <c r="HK59" s="70"/>
      <c r="HL59" s="70"/>
      <c r="HM59" s="70"/>
      <c r="HN59" s="70"/>
      <c r="HO59" s="70"/>
      <c r="HP59" s="70"/>
      <c r="HQ59" s="70"/>
      <c r="HR59" s="70"/>
      <c r="HS59" s="70"/>
      <c r="HT59" s="70"/>
      <c r="HU59" s="70"/>
      <c r="HV59" s="70"/>
      <c r="HW59" s="70"/>
      <c r="HX59" s="70"/>
      <c r="HY59" s="70"/>
      <c r="HZ59" s="70"/>
      <c r="IA59" s="70"/>
      <c r="IB59" s="70"/>
      <c r="IC59" s="70"/>
      <c r="ID59" s="70"/>
      <c r="IE59" s="70"/>
      <c r="IF59" s="70"/>
      <c r="IG59" s="70"/>
      <c r="IH59" s="70"/>
      <c r="II59" s="70"/>
      <c r="IJ59" s="70"/>
      <c r="IK59" s="70"/>
      <c r="IL59" s="70"/>
      <c r="IM59" s="70"/>
      <c r="IN59" s="70"/>
      <c r="IO59" s="70"/>
      <c r="IP59" s="70"/>
      <c r="IQ59" s="70"/>
    </row>
    <row r="60" spans="1:255" s="217" customFormat="1" ht="21" customHeight="1">
      <c r="A60" s="398" t="s">
        <v>230</v>
      </c>
      <c r="B60" s="80" t="s">
        <v>231</v>
      </c>
      <c r="C60" s="80">
        <v>4</v>
      </c>
      <c r="D60" s="80" t="s">
        <v>201</v>
      </c>
      <c r="E60" s="80" t="s">
        <v>202</v>
      </c>
      <c r="F60" s="80">
        <v>7</v>
      </c>
      <c r="G60" s="80">
        <v>1</v>
      </c>
      <c r="H60" s="80">
        <v>0</v>
      </c>
      <c r="I60" s="80">
        <v>0</v>
      </c>
      <c r="J60" s="80">
        <f>G60+F60</f>
        <v>8</v>
      </c>
      <c r="K60" s="80"/>
      <c r="L60" s="95">
        <v>3801280</v>
      </c>
      <c r="M60" s="95">
        <f t="shared" si="8"/>
        <v>32</v>
      </c>
      <c r="N60" s="403"/>
      <c r="O60" s="404"/>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row>
    <row r="61" spans="1:255" s="217" customFormat="1" ht="21" customHeight="1">
      <c r="A61" s="398" t="s">
        <v>138</v>
      </c>
      <c r="B61" s="80" t="s">
        <v>111</v>
      </c>
      <c r="C61" s="80">
        <v>11</v>
      </c>
      <c r="D61" s="80" t="s">
        <v>137</v>
      </c>
      <c r="E61" s="80" t="s">
        <v>202</v>
      </c>
      <c r="F61" s="80">
        <v>20</v>
      </c>
      <c r="G61" s="80">
        <v>0</v>
      </c>
      <c r="H61" s="80">
        <v>0</v>
      </c>
      <c r="I61" s="80">
        <v>0</v>
      </c>
      <c r="J61" s="80">
        <f t="shared" si="7"/>
        <v>20</v>
      </c>
      <c r="K61" s="80"/>
      <c r="L61" s="95">
        <v>3801280</v>
      </c>
      <c r="M61" s="95">
        <f t="shared" si="8"/>
        <v>220</v>
      </c>
      <c r="N61" s="403"/>
      <c r="O61" s="404"/>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c r="EN61" s="70"/>
      <c r="EO61" s="70"/>
      <c r="EP61" s="70"/>
      <c r="EQ61" s="70"/>
      <c r="ER61" s="70"/>
      <c r="ES61" s="70"/>
      <c r="ET61" s="70"/>
      <c r="EU61" s="70"/>
      <c r="EV61" s="70"/>
      <c r="EW61" s="70"/>
      <c r="EX61" s="70"/>
      <c r="EY61" s="70"/>
      <c r="EZ61" s="70"/>
      <c r="FA61" s="70"/>
      <c r="FB61" s="70"/>
      <c r="FC61" s="70"/>
      <c r="FD61" s="70"/>
      <c r="FE61" s="70"/>
      <c r="FF61" s="70"/>
      <c r="FG61" s="70"/>
      <c r="FH61" s="70"/>
      <c r="FI61" s="70"/>
      <c r="FJ61" s="70"/>
      <c r="FK61" s="70"/>
      <c r="FL61" s="70"/>
      <c r="FM61" s="70"/>
      <c r="FN61" s="70"/>
      <c r="FO61" s="70"/>
      <c r="FP61" s="70"/>
      <c r="FQ61" s="70"/>
      <c r="FR61" s="70"/>
      <c r="FS61" s="70"/>
      <c r="FT61" s="70"/>
      <c r="FU61" s="70"/>
      <c r="FV61" s="70"/>
      <c r="FW61" s="70"/>
      <c r="FX61" s="70"/>
      <c r="FY61" s="70"/>
      <c r="FZ61" s="70"/>
      <c r="GA61" s="70"/>
      <c r="GB61" s="70"/>
      <c r="GC61" s="70"/>
      <c r="GD61" s="70"/>
      <c r="GE61" s="70"/>
      <c r="GF61" s="70"/>
      <c r="GG61" s="70"/>
      <c r="GH61" s="70"/>
      <c r="GI61" s="70"/>
      <c r="GJ61" s="70"/>
      <c r="GK61" s="70"/>
      <c r="GL61" s="70"/>
      <c r="GM61" s="70"/>
      <c r="GN61" s="70"/>
      <c r="GO61" s="70"/>
      <c r="GP61" s="70"/>
      <c r="GQ61" s="70"/>
      <c r="GR61" s="70"/>
      <c r="GS61" s="70"/>
      <c r="GT61" s="70"/>
      <c r="GU61" s="70"/>
      <c r="GV61" s="70"/>
      <c r="GW61" s="70"/>
      <c r="GX61" s="70"/>
      <c r="GY61" s="70"/>
      <c r="GZ61" s="70"/>
      <c r="HA61" s="70"/>
      <c r="HB61" s="70"/>
      <c r="HC61" s="70"/>
      <c r="HD61" s="70"/>
      <c r="HE61" s="70"/>
      <c r="HF61" s="70"/>
      <c r="HG61" s="70"/>
      <c r="HH61" s="70"/>
      <c r="HI61" s="70"/>
      <c r="HJ61" s="70"/>
      <c r="HK61" s="70"/>
      <c r="HL61" s="70"/>
      <c r="HM61" s="70"/>
      <c r="HN61" s="70"/>
      <c r="HO61" s="70"/>
      <c r="HP61" s="70"/>
      <c r="HQ61" s="70"/>
      <c r="HR61" s="70"/>
      <c r="HS61" s="70"/>
      <c r="HT61" s="70"/>
      <c r="HU61" s="70"/>
      <c r="HV61" s="70"/>
      <c r="HW61" s="70"/>
      <c r="HX61" s="70"/>
      <c r="HY61" s="70"/>
      <c r="HZ61" s="70"/>
      <c r="IA61" s="70"/>
      <c r="IB61" s="70"/>
      <c r="IC61" s="70"/>
      <c r="ID61" s="70"/>
      <c r="IE61" s="70"/>
      <c r="IF61" s="70"/>
      <c r="IG61" s="70"/>
      <c r="IH61" s="70"/>
      <c r="II61" s="70"/>
      <c r="IJ61" s="70"/>
      <c r="IK61" s="70"/>
      <c r="IL61" s="70"/>
      <c r="IM61" s="70"/>
      <c r="IN61" s="70"/>
      <c r="IO61" s="70"/>
      <c r="IP61" s="70"/>
      <c r="IQ61" s="70"/>
    </row>
    <row r="62" spans="1:255" s="124" customFormat="1" ht="13.2">
      <c r="A62" s="235" t="s">
        <v>469</v>
      </c>
      <c r="B62" s="205"/>
      <c r="C62" s="210"/>
      <c r="D62" s="206"/>
      <c r="E62" s="207"/>
      <c r="F62" s="207"/>
      <c r="G62" s="207"/>
      <c r="H62" s="207"/>
      <c r="I62" s="207"/>
      <c r="J62" s="207"/>
      <c r="K62" s="207"/>
      <c r="L62" s="207"/>
      <c r="M62" s="209">
        <f>SUM(M46+M47+M48+M49+M50+M51+M52+M53+M54+M55+M56+M57+M58+M59+M60+M61)</f>
        <v>2063</v>
      </c>
      <c r="N62" s="208"/>
      <c r="O62" s="263"/>
      <c r="P62" s="204"/>
      <c r="Q62" s="204"/>
      <c r="R62" s="204"/>
      <c r="S62" s="204"/>
      <c r="T62" s="204"/>
      <c r="U62" s="204"/>
      <c r="V62" s="204"/>
      <c r="W62" s="204"/>
      <c r="X62" s="204"/>
      <c r="Y62" s="204"/>
      <c r="Z62" s="204"/>
      <c r="AA62" s="204"/>
      <c r="AB62" s="204"/>
      <c r="AC62" s="204"/>
      <c r="AD62" s="204"/>
      <c r="AE62" s="204"/>
      <c r="AF62" s="204"/>
      <c r="AG62" s="204"/>
      <c r="AH62" s="204"/>
      <c r="AI62" s="204"/>
      <c r="AJ62" s="204"/>
      <c r="AK62" s="204"/>
      <c r="AL62" s="204"/>
      <c r="AM62" s="204"/>
      <c r="AN62" s="204"/>
      <c r="AO62" s="204"/>
      <c r="AP62" s="204"/>
      <c r="AQ62" s="204"/>
      <c r="AR62" s="204"/>
      <c r="AS62" s="204"/>
      <c r="AT62" s="204"/>
      <c r="AU62" s="204"/>
      <c r="AV62" s="204"/>
      <c r="AW62" s="204"/>
      <c r="AX62" s="204"/>
      <c r="AY62" s="204"/>
      <c r="AZ62" s="204"/>
      <c r="BA62" s="204"/>
      <c r="BB62" s="204"/>
      <c r="BC62" s="204"/>
      <c r="BD62" s="204"/>
      <c r="BE62" s="204"/>
      <c r="BF62" s="204"/>
      <c r="BG62" s="204"/>
      <c r="BH62" s="204"/>
      <c r="BI62" s="204"/>
      <c r="BJ62" s="204"/>
      <c r="BK62" s="204"/>
      <c r="BL62" s="204"/>
      <c r="BM62" s="204"/>
      <c r="BN62" s="204"/>
      <c r="BO62" s="204"/>
      <c r="BP62" s="204"/>
      <c r="BQ62" s="204"/>
      <c r="BR62" s="204"/>
      <c r="BS62" s="204"/>
      <c r="BT62" s="204"/>
      <c r="BU62" s="204"/>
      <c r="BV62" s="204"/>
      <c r="BW62" s="204"/>
      <c r="BX62" s="204"/>
      <c r="BY62" s="204"/>
      <c r="BZ62" s="204"/>
      <c r="CA62" s="204"/>
      <c r="CB62" s="204"/>
      <c r="CC62" s="204"/>
      <c r="CD62" s="204"/>
      <c r="CE62" s="204"/>
      <c r="CF62" s="204"/>
      <c r="CG62" s="204"/>
      <c r="CH62" s="204"/>
      <c r="CI62" s="204"/>
      <c r="CJ62" s="204"/>
      <c r="CK62" s="204"/>
      <c r="CL62" s="204"/>
      <c r="CM62" s="204"/>
      <c r="CN62" s="204"/>
      <c r="CO62" s="204"/>
      <c r="CP62" s="204"/>
      <c r="CQ62" s="204"/>
      <c r="CR62" s="204"/>
      <c r="CS62" s="204"/>
      <c r="CT62" s="204"/>
      <c r="CU62" s="204"/>
      <c r="CV62" s="204"/>
      <c r="CW62" s="204"/>
      <c r="CX62" s="204"/>
      <c r="CY62" s="204"/>
      <c r="CZ62" s="204"/>
      <c r="DA62" s="204"/>
      <c r="DB62" s="204"/>
      <c r="DC62" s="204"/>
      <c r="DD62" s="204"/>
      <c r="DE62" s="204"/>
      <c r="DF62" s="204"/>
      <c r="DG62" s="204"/>
      <c r="DH62" s="204"/>
      <c r="DI62" s="204"/>
      <c r="DJ62" s="204"/>
      <c r="DK62" s="204"/>
      <c r="DL62" s="204"/>
      <c r="DM62" s="204"/>
      <c r="DN62" s="204"/>
      <c r="DO62" s="204"/>
      <c r="DP62" s="204"/>
      <c r="DQ62" s="204"/>
      <c r="DR62" s="204"/>
      <c r="DS62" s="204"/>
      <c r="DT62" s="204"/>
      <c r="DU62" s="204"/>
      <c r="DV62" s="204"/>
      <c r="DW62" s="204"/>
      <c r="DX62" s="204"/>
      <c r="DY62" s="204"/>
      <c r="DZ62" s="204"/>
      <c r="EA62" s="204"/>
      <c r="EB62" s="204"/>
      <c r="EC62" s="204"/>
      <c r="ED62" s="204"/>
      <c r="EE62" s="204"/>
      <c r="EF62" s="204"/>
      <c r="EG62" s="204"/>
      <c r="EH62" s="204"/>
      <c r="EI62" s="204"/>
      <c r="EJ62" s="204"/>
      <c r="EK62" s="204"/>
      <c r="EL62" s="204"/>
      <c r="EM62" s="204"/>
      <c r="EN62" s="204"/>
      <c r="EO62" s="204"/>
      <c r="EP62" s="204"/>
      <c r="EQ62" s="204"/>
      <c r="ER62" s="204"/>
      <c r="ES62" s="204"/>
      <c r="ET62" s="204"/>
      <c r="EU62" s="204"/>
      <c r="EV62" s="204"/>
      <c r="EW62" s="204"/>
      <c r="EX62" s="204"/>
      <c r="EY62" s="204"/>
      <c r="EZ62" s="204"/>
      <c r="FA62" s="204"/>
      <c r="FB62" s="204"/>
      <c r="FC62" s="204"/>
      <c r="FD62" s="204"/>
      <c r="FE62" s="204"/>
      <c r="FF62" s="204"/>
      <c r="FG62" s="204"/>
      <c r="FH62" s="204"/>
      <c r="FI62" s="204"/>
      <c r="FJ62" s="204"/>
      <c r="FK62" s="204"/>
      <c r="FL62" s="204"/>
      <c r="FM62" s="204"/>
      <c r="FN62" s="204"/>
      <c r="FO62" s="204"/>
      <c r="FP62" s="204"/>
      <c r="FQ62" s="204"/>
      <c r="FR62" s="204"/>
      <c r="FS62" s="204"/>
      <c r="FT62" s="204"/>
      <c r="FU62" s="204"/>
      <c r="FV62" s="204"/>
      <c r="FW62" s="204"/>
      <c r="FX62" s="204"/>
      <c r="FY62" s="204"/>
      <c r="FZ62" s="204"/>
      <c r="GA62" s="204"/>
      <c r="GB62" s="204"/>
      <c r="GC62" s="204"/>
      <c r="GD62" s="204"/>
      <c r="GE62" s="204"/>
      <c r="GF62" s="204"/>
      <c r="GG62" s="204"/>
      <c r="GH62" s="204"/>
      <c r="GI62" s="204"/>
      <c r="GJ62" s="204"/>
      <c r="GK62" s="204"/>
      <c r="GL62" s="204"/>
      <c r="GM62" s="204"/>
      <c r="GN62" s="204"/>
      <c r="GO62" s="204"/>
      <c r="GP62" s="204"/>
      <c r="GQ62" s="204"/>
      <c r="GR62" s="204"/>
      <c r="GS62" s="204"/>
      <c r="GT62" s="204"/>
      <c r="GU62" s="204"/>
      <c r="GV62" s="204"/>
      <c r="GW62" s="204"/>
      <c r="GX62" s="204"/>
      <c r="GY62" s="204"/>
      <c r="GZ62" s="204"/>
      <c r="HA62" s="204"/>
      <c r="HB62" s="204"/>
      <c r="HC62" s="204"/>
      <c r="HD62" s="204"/>
      <c r="HE62" s="204"/>
      <c r="HF62" s="204"/>
      <c r="HG62" s="204"/>
      <c r="HH62" s="204"/>
      <c r="HI62" s="204"/>
      <c r="HJ62" s="204"/>
      <c r="HK62" s="204"/>
      <c r="HL62" s="204"/>
      <c r="HM62" s="204"/>
      <c r="HN62" s="204"/>
      <c r="HO62" s="204"/>
      <c r="HP62" s="204"/>
      <c r="HQ62" s="204"/>
      <c r="HR62" s="204"/>
      <c r="HS62" s="204"/>
      <c r="HT62" s="204"/>
      <c r="HU62" s="204"/>
      <c r="HV62" s="204"/>
      <c r="HW62" s="204"/>
      <c r="HX62" s="204"/>
      <c r="HY62" s="204"/>
      <c r="HZ62" s="204"/>
      <c r="IA62" s="204"/>
      <c r="IB62" s="204"/>
      <c r="IC62" s="204"/>
      <c r="ID62" s="204"/>
      <c r="IE62" s="204"/>
      <c r="IF62" s="204"/>
      <c r="IG62" s="204"/>
      <c r="IH62" s="204"/>
      <c r="II62" s="204"/>
      <c r="IJ62" s="204"/>
      <c r="IK62" s="204"/>
      <c r="IL62" s="204"/>
      <c r="IM62" s="204"/>
      <c r="IN62" s="204"/>
      <c r="IO62" s="204"/>
      <c r="IP62" s="204"/>
      <c r="IQ62" s="204"/>
      <c r="IR62" s="204"/>
      <c r="IS62" s="204"/>
      <c r="IT62" s="204"/>
      <c r="IU62" s="204"/>
    </row>
    <row r="63" spans="1:255" s="217" customFormat="1" ht="30.6" customHeight="1">
      <c r="A63" s="455" t="s">
        <v>139</v>
      </c>
      <c r="B63" s="455"/>
      <c r="C63" s="455"/>
      <c r="D63" s="455"/>
      <c r="E63" s="455"/>
      <c r="F63" s="455"/>
      <c r="G63" s="455"/>
      <c r="H63" s="455"/>
      <c r="I63" s="455"/>
      <c r="J63" s="455"/>
      <c r="K63" s="455"/>
      <c r="L63" s="455"/>
      <c r="M63" s="455"/>
      <c r="N63" s="455"/>
      <c r="O63" s="399"/>
      <c r="P63" s="399"/>
      <c r="Q63" s="399"/>
      <c r="R63" s="399"/>
      <c r="S63" s="399"/>
      <c r="T63" s="399"/>
      <c r="U63" s="399"/>
      <c r="V63" s="399"/>
      <c r="W63" s="399"/>
      <c r="X63" s="399"/>
      <c r="Y63" s="399"/>
      <c r="Z63" s="399"/>
      <c r="AA63" s="399"/>
      <c r="AB63" s="399"/>
      <c r="AC63" s="399"/>
      <c r="AD63" s="399"/>
      <c r="AE63" s="399"/>
      <c r="AF63" s="399"/>
      <c r="AG63" s="399"/>
      <c r="AH63" s="399"/>
      <c r="AI63" s="399"/>
      <c r="AJ63" s="399"/>
      <c r="AK63" s="399"/>
      <c r="AL63" s="399"/>
      <c r="AM63" s="399"/>
      <c r="AN63" s="399"/>
      <c r="AO63" s="399"/>
      <c r="AP63" s="399"/>
      <c r="AQ63" s="399"/>
      <c r="AR63" s="399"/>
      <c r="AS63" s="399"/>
      <c r="AT63" s="399"/>
      <c r="AU63" s="399"/>
      <c r="AV63" s="399"/>
      <c r="AW63" s="399"/>
      <c r="AX63" s="399"/>
      <c r="AY63" s="399"/>
      <c r="AZ63" s="399"/>
      <c r="BA63" s="399"/>
      <c r="BB63" s="399"/>
      <c r="BC63" s="399"/>
      <c r="BD63" s="399"/>
      <c r="BE63" s="399"/>
      <c r="BF63" s="399"/>
      <c r="BG63" s="399"/>
      <c r="BH63" s="399"/>
      <c r="BI63" s="399"/>
      <c r="BJ63" s="399"/>
      <c r="BK63" s="399"/>
      <c r="BL63" s="399"/>
      <c r="BM63" s="399"/>
      <c r="BN63" s="399"/>
      <c r="BO63" s="399"/>
      <c r="BP63" s="399"/>
      <c r="BQ63" s="399"/>
      <c r="BR63" s="399"/>
      <c r="BS63" s="399"/>
      <c r="BT63" s="399"/>
      <c r="BU63" s="399"/>
      <c r="BV63" s="399"/>
      <c r="BW63" s="399"/>
      <c r="BX63" s="399"/>
      <c r="BY63" s="399"/>
      <c r="BZ63" s="399"/>
      <c r="CA63" s="399"/>
      <c r="CB63" s="399"/>
      <c r="CC63" s="399"/>
      <c r="CD63" s="399"/>
      <c r="CE63" s="399"/>
      <c r="CF63" s="399"/>
      <c r="CG63" s="399"/>
      <c r="CH63" s="399"/>
      <c r="CI63" s="399"/>
      <c r="CJ63" s="399"/>
      <c r="CK63" s="399"/>
      <c r="CL63" s="399"/>
      <c r="CM63" s="399"/>
      <c r="CN63" s="399"/>
      <c r="CO63" s="399"/>
      <c r="CP63" s="399"/>
      <c r="CQ63" s="399"/>
      <c r="CR63" s="399"/>
      <c r="CS63" s="399"/>
      <c r="CT63" s="399"/>
      <c r="CU63" s="399"/>
      <c r="CV63" s="399"/>
      <c r="CW63" s="399"/>
      <c r="CX63" s="399"/>
      <c r="CY63" s="399"/>
      <c r="CZ63" s="399"/>
      <c r="DA63" s="399"/>
      <c r="DB63" s="399"/>
      <c r="DC63" s="399"/>
      <c r="DD63" s="399"/>
      <c r="DE63" s="399"/>
      <c r="DF63" s="399"/>
      <c r="DG63" s="399"/>
      <c r="DH63" s="399"/>
      <c r="DI63" s="399"/>
      <c r="DJ63" s="399"/>
      <c r="DK63" s="399"/>
      <c r="DL63" s="399"/>
      <c r="DM63" s="399"/>
      <c r="DN63" s="399"/>
      <c r="DO63" s="399"/>
      <c r="DP63" s="399"/>
      <c r="DQ63" s="399"/>
      <c r="DR63" s="399"/>
      <c r="DS63" s="399"/>
      <c r="DT63" s="399"/>
      <c r="DU63" s="399"/>
      <c r="DV63" s="399"/>
      <c r="DW63" s="399"/>
      <c r="DX63" s="399"/>
      <c r="DY63" s="399"/>
      <c r="DZ63" s="399"/>
      <c r="EA63" s="399"/>
      <c r="EB63" s="399"/>
      <c r="EC63" s="399"/>
      <c r="ED63" s="399"/>
      <c r="EE63" s="399"/>
      <c r="EF63" s="399"/>
      <c r="EG63" s="399"/>
      <c r="EH63" s="399"/>
      <c r="EI63" s="399"/>
      <c r="EJ63" s="399"/>
      <c r="EK63" s="399"/>
      <c r="EL63" s="399"/>
      <c r="EM63" s="399"/>
      <c r="EN63" s="399"/>
      <c r="EO63" s="399"/>
      <c r="EP63" s="399"/>
      <c r="EQ63" s="399"/>
      <c r="ER63" s="399"/>
      <c r="ES63" s="399"/>
      <c r="ET63" s="399"/>
      <c r="EU63" s="399"/>
      <c r="EV63" s="399"/>
      <c r="EW63" s="399"/>
      <c r="EX63" s="399"/>
      <c r="EY63" s="399"/>
      <c r="EZ63" s="399"/>
      <c r="FA63" s="399"/>
      <c r="FB63" s="399"/>
      <c r="FC63" s="399"/>
      <c r="FD63" s="399"/>
      <c r="FE63" s="399"/>
      <c r="FF63" s="399"/>
      <c r="FG63" s="399"/>
      <c r="FH63" s="399"/>
      <c r="FI63" s="399"/>
      <c r="FJ63" s="399"/>
      <c r="FK63" s="399"/>
      <c r="FL63" s="399"/>
      <c r="FM63" s="399"/>
      <c r="FN63" s="399"/>
      <c r="FO63" s="399"/>
      <c r="FP63" s="399"/>
      <c r="FQ63" s="399"/>
      <c r="FR63" s="399"/>
      <c r="FS63" s="399"/>
      <c r="FT63" s="399"/>
      <c r="FU63" s="399"/>
      <c r="FV63" s="399"/>
      <c r="FW63" s="399"/>
      <c r="FX63" s="399"/>
      <c r="FY63" s="399"/>
      <c r="FZ63" s="399"/>
      <c r="GA63" s="399"/>
      <c r="GB63" s="399"/>
      <c r="GC63" s="399"/>
      <c r="GD63" s="399"/>
      <c r="GE63" s="399"/>
      <c r="GF63" s="399"/>
      <c r="GG63" s="399"/>
      <c r="GH63" s="399"/>
      <c r="GI63" s="399"/>
      <c r="GJ63" s="399"/>
      <c r="GK63" s="399"/>
      <c r="GL63" s="399"/>
      <c r="GM63" s="399"/>
      <c r="GN63" s="399"/>
      <c r="GO63" s="399"/>
      <c r="GP63" s="399"/>
      <c r="GQ63" s="399"/>
      <c r="GR63" s="399"/>
      <c r="GS63" s="399"/>
      <c r="GT63" s="399"/>
      <c r="GU63" s="399"/>
      <c r="GV63" s="399"/>
      <c r="GW63" s="399"/>
      <c r="GX63" s="399"/>
      <c r="GY63" s="399"/>
      <c r="GZ63" s="399"/>
      <c r="HA63" s="399"/>
      <c r="HB63" s="399"/>
      <c r="HC63" s="399"/>
      <c r="HD63" s="399"/>
      <c r="HE63" s="399"/>
      <c r="HF63" s="399"/>
      <c r="HG63" s="399"/>
      <c r="HH63" s="399"/>
      <c r="HI63" s="399"/>
      <c r="HJ63" s="399"/>
      <c r="HK63" s="399"/>
      <c r="HL63" s="399"/>
      <c r="HM63" s="399"/>
      <c r="HN63" s="399"/>
      <c r="HO63" s="399"/>
      <c r="HP63" s="399"/>
      <c r="HQ63" s="399"/>
      <c r="HR63" s="399"/>
      <c r="HS63" s="399"/>
      <c r="HT63" s="399"/>
      <c r="HU63" s="399"/>
      <c r="HV63" s="399"/>
      <c r="HW63" s="399"/>
      <c r="HX63" s="399"/>
      <c r="HY63" s="399"/>
      <c r="HZ63" s="399"/>
      <c r="IA63" s="399"/>
      <c r="IB63" s="399"/>
      <c r="IC63" s="399"/>
      <c r="ID63" s="399"/>
      <c r="IE63" s="399"/>
      <c r="IF63" s="399"/>
      <c r="IG63" s="399"/>
      <c r="IH63" s="399"/>
      <c r="II63" s="399"/>
      <c r="IJ63" s="399"/>
      <c r="IK63" s="399"/>
      <c r="IL63" s="399"/>
      <c r="IM63" s="399"/>
      <c r="IN63" s="399"/>
      <c r="IO63" s="399"/>
      <c r="IP63" s="399"/>
      <c r="IQ63" s="399"/>
    </row>
    <row r="64" spans="1:255" s="217" customFormat="1" ht="16.8" customHeight="1">
      <c r="A64" s="400"/>
      <c r="B64" s="400"/>
      <c r="C64" s="400"/>
      <c r="D64" s="257" t="s">
        <v>128</v>
      </c>
      <c r="E64" s="401"/>
      <c r="F64" s="401"/>
      <c r="G64" s="400"/>
      <c r="H64" s="400"/>
      <c r="I64" s="400"/>
      <c r="J64" s="400"/>
      <c r="K64" s="400"/>
      <c r="L64" s="349"/>
      <c r="M64" s="349"/>
      <c r="N64" s="402"/>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c r="EO64" s="70"/>
      <c r="EP64" s="70"/>
      <c r="EQ64" s="70"/>
      <c r="ER64" s="70"/>
      <c r="ES64" s="70"/>
      <c r="ET64" s="70"/>
      <c r="EU64" s="70"/>
      <c r="EV64" s="70"/>
      <c r="EW64" s="70"/>
      <c r="EX64" s="70"/>
      <c r="EY64" s="70"/>
      <c r="EZ64" s="70"/>
      <c r="FA64" s="70"/>
      <c r="FB64" s="70"/>
      <c r="FC64" s="70"/>
      <c r="FD64" s="70"/>
      <c r="FE64" s="70"/>
      <c r="FF64" s="70"/>
      <c r="FG64" s="70"/>
      <c r="FH64" s="70"/>
      <c r="FI64" s="70"/>
      <c r="FJ64" s="70"/>
      <c r="FK64" s="70"/>
      <c r="FL64" s="70"/>
      <c r="FM64" s="70"/>
      <c r="FN64" s="70"/>
      <c r="FO64" s="70"/>
      <c r="FP64" s="70"/>
      <c r="FQ64" s="70"/>
      <c r="FR64" s="70"/>
      <c r="FS64" s="70"/>
      <c r="FT64" s="70"/>
      <c r="FU64" s="70"/>
      <c r="FV64" s="70"/>
      <c r="FW64" s="70"/>
      <c r="FX64" s="70"/>
      <c r="FY64" s="70"/>
      <c r="FZ64" s="70"/>
      <c r="GA64" s="70"/>
      <c r="GB64" s="70"/>
      <c r="GC64" s="70"/>
      <c r="GD64" s="70"/>
      <c r="GE64" s="70"/>
      <c r="GF64" s="70"/>
      <c r="GG64" s="70"/>
      <c r="GH64" s="70"/>
      <c r="GI64" s="70"/>
      <c r="GJ64" s="70"/>
      <c r="GK64" s="70"/>
      <c r="GL64" s="70"/>
      <c r="GM64" s="70"/>
      <c r="GN64" s="70"/>
      <c r="GO64" s="70"/>
      <c r="GP64" s="70"/>
      <c r="GQ64" s="70"/>
      <c r="GR64" s="70"/>
      <c r="GS64" s="70"/>
      <c r="GT64" s="70"/>
      <c r="GU64" s="70"/>
      <c r="GV64" s="70"/>
      <c r="GW64" s="70"/>
      <c r="GX64" s="70"/>
      <c r="GY64" s="70"/>
      <c r="GZ64" s="70"/>
      <c r="HA64" s="70"/>
      <c r="HB64" s="70"/>
      <c r="HC64" s="70"/>
      <c r="HD64" s="70"/>
      <c r="HE64" s="70"/>
      <c r="HF64" s="70"/>
      <c r="HG64" s="70"/>
      <c r="HH64" s="70"/>
      <c r="HI64" s="70"/>
      <c r="HJ64" s="70"/>
      <c r="HK64" s="70"/>
      <c r="HL64" s="70"/>
      <c r="HM64" s="70"/>
      <c r="HN64" s="70"/>
      <c r="HO64" s="70"/>
      <c r="HP64" s="70"/>
      <c r="HQ64" s="70"/>
      <c r="HR64" s="70"/>
      <c r="HS64" s="70"/>
      <c r="HT64" s="70"/>
      <c r="HU64" s="70"/>
      <c r="HV64" s="70"/>
      <c r="HW64" s="70"/>
      <c r="HX64" s="70"/>
      <c r="HY64" s="70"/>
      <c r="HZ64" s="70"/>
      <c r="IA64" s="70"/>
      <c r="IB64" s="70"/>
      <c r="IC64" s="70"/>
      <c r="ID64" s="70"/>
      <c r="IE64" s="70"/>
      <c r="IF64" s="70"/>
      <c r="IG64" s="70"/>
      <c r="IH64" s="70"/>
      <c r="II64" s="70"/>
      <c r="IJ64" s="70"/>
      <c r="IK64" s="70"/>
      <c r="IL64" s="70"/>
      <c r="IM64" s="70"/>
      <c r="IN64" s="70"/>
      <c r="IO64" s="70"/>
      <c r="IP64" s="70"/>
      <c r="IQ64" s="70"/>
    </row>
    <row r="65" spans="1:256" s="217" customFormat="1" ht="34.799999999999997" customHeight="1">
      <c r="A65" s="398" t="s">
        <v>470</v>
      </c>
      <c r="B65" s="80" t="s">
        <v>121</v>
      </c>
      <c r="C65" s="80">
        <v>11</v>
      </c>
      <c r="D65" s="80" t="s">
        <v>137</v>
      </c>
      <c r="E65" s="80" t="s">
        <v>202</v>
      </c>
      <c r="F65" s="80">
        <v>12</v>
      </c>
      <c r="G65" s="80">
        <v>0</v>
      </c>
      <c r="H65" s="80">
        <v>0</v>
      </c>
      <c r="I65" s="80">
        <v>0</v>
      </c>
      <c r="J65" s="80">
        <f t="shared" ref="J65:J70" si="9">G65+F65</f>
        <v>12</v>
      </c>
      <c r="K65" s="80"/>
      <c r="L65" s="95">
        <v>3801280</v>
      </c>
      <c r="M65" s="95">
        <f t="shared" ref="M65:M70" si="10">J65*C65</f>
        <v>132</v>
      </c>
      <c r="N65" s="403"/>
      <c r="O65" s="404"/>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c r="EN65" s="70"/>
      <c r="EO65" s="70"/>
      <c r="EP65" s="70"/>
      <c r="EQ65" s="70"/>
      <c r="ER65" s="70"/>
      <c r="ES65" s="70"/>
      <c r="ET65" s="70"/>
      <c r="EU65" s="70"/>
      <c r="EV65" s="70"/>
      <c r="EW65" s="70"/>
      <c r="EX65" s="70"/>
      <c r="EY65" s="70"/>
      <c r="EZ65" s="70"/>
      <c r="FA65" s="70"/>
      <c r="FB65" s="70"/>
      <c r="FC65" s="70"/>
      <c r="FD65" s="70"/>
      <c r="FE65" s="70"/>
      <c r="FF65" s="70"/>
      <c r="FG65" s="70"/>
      <c r="FH65" s="70"/>
      <c r="FI65" s="70"/>
      <c r="FJ65" s="70"/>
      <c r="FK65" s="70"/>
      <c r="FL65" s="70"/>
      <c r="FM65" s="70"/>
      <c r="FN65" s="70"/>
      <c r="FO65" s="70"/>
      <c r="FP65" s="70"/>
      <c r="FQ65" s="70"/>
      <c r="FR65" s="70"/>
      <c r="FS65" s="70"/>
      <c r="FT65" s="70"/>
      <c r="FU65" s="70"/>
      <c r="FV65" s="70"/>
      <c r="FW65" s="70"/>
      <c r="FX65" s="70"/>
      <c r="FY65" s="70"/>
      <c r="FZ65" s="70"/>
      <c r="GA65" s="70"/>
      <c r="GB65" s="70"/>
      <c r="GC65" s="70"/>
      <c r="GD65" s="70"/>
      <c r="GE65" s="70"/>
      <c r="GF65" s="70"/>
      <c r="GG65" s="70"/>
      <c r="GH65" s="70"/>
      <c r="GI65" s="70"/>
      <c r="GJ65" s="70"/>
      <c r="GK65" s="70"/>
      <c r="GL65" s="70"/>
      <c r="GM65" s="70"/>
      <c r="GN65" s="70"/>
      <c r="GO65" s="70"/>
      <c r="GP65" s="70"/>
      <c r="GQ65" s="70"/>
      <c r="GR65" s="70"/>
      <c r="GS65" s="70"/>
      <c r="GT65" s="70"/>
      <c r="GU65" s="70"/>
      <c r="GV65" s="70"/>
      <c r="GW65" s="70"/>
      <c r="GX65" s="70"/>
      <c r="GY65" s="70"/>
      <c r="GZ65" s="70"/>
      <c r="HA65" s="70"/>
      <c r="HB65" s="70"/>
      <c r="HC65" s="70"/>
      <c r="HD65" s="70"/>
      <c r="HE65" s="70"/>
      <c r="HF65" s="70"/>
      <c r="HG65" s="70"/>
      <c r="HH65" s="70"/>
      <c r="HI65" s="70"/>
      <c r="HJ65" s="70"/>
      <c r="HK65" s="70"/>
      <c r="HL65" s="70"/>
      <c r="HM65" s="70"/>
      <c r="HN65" s="70"/>
      <c r="HO65" s="70"/>
      <c r="HP65" s="70"/>
      <c r="HQ65" s="70"/>
      <c r="HR65" s="70"/>
      <c r="HS65" s="70"/>
      <c r="HT65" s="70"/>
      <c r="HU65" s="70"/>
      <c r="HV65" s="70"/>
      <c r="HW65" s="70"/>
      <c r="HX65" s="70"/>
      <c r="HY65" s="70"/>
      <c r="HZ65" s="70"/>
      <c r="IA65" s="70"/>
      <c r="IB65" s="70"/>
      <c r="IC65" s="70"/>
      <c r="ID65" s="70"/>
      <c r="IE65" s="70"/>
      <c r="IF65" s="70"/>
      <c r="IG65" s="70"/>
      <c r="IH65" s="70"/>
      <c r="II65" s="70"/>
      <c r="IJ65" s="70"/>
      <c r="IK65" s="70"/>
      <c r="IL65" s="70"/>
      <c r="IM65" s="70"/>
      <c r="IN65" s="70"/>
      <c r="IO65" s="70"/>
      <c r="IP65" s="70"/>
      <c r="IQ65" s="70"/>
    </row>
    <row r="66" spans="1:256" s="217" customFormat="1" ht="25.8" customHeight="1">
      <c r="A66" s="398" t="s">
        <v>471</v>
      </c>
      <c r="B66" s="80" t="s">
        <v>105</v>
      </c>
      <c r="C66" s="80">
        <v>11</v>
      </c>
      <c r="D66" s="80" t="s">
        <v>137</v>
      </c>
      <c r="E66" s="80" t="s">
        <v>202</v>
      </c>
      <c r="F66" s="80">
        <v>12</v>
      </c>
      <c r="G66" s="80">
        <v>0</v>
      </c>
      <c r="H66" s="80">
        <v>0</v>
      </c>
      <c r="I66" s="80">
        <v>0</v>
      </c>
      <c r="J66" s="80">
        <f t="shared" si="9"/>
        <v>12</v>
      </c>
      <c r="K66" s="80" t="s">
        <v>467</v>
      </c>
      <c r="L66" s="95">
        <v>3801280</v>
      </c>
      <c r="M66" s="95">
        <f t="shared" si="10"/>
        <v>132</v>
      </c>
      <c r="N66" s="403"/>
      <c r="O66" s="404"/>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c r="EO66" s="70"/>
      <c r="EP66" s="70"/>
      <c r="EQ66" s="70"/>
      <c r="ER66" s="70"/>
      <c r="ES66" s="70"/>
      <c r="ET66" s="70"/>
      <c r="EU66" s="70"/>
      <c r="EV66" s="70"/>
      <c r="EW66" s="70"/>
      <c r="EX66" s="70"/>
      <c r="EY66" s="70"/>
      <c r="EZ66" s="70"/>
      <c r="FA66" s="70"/>
      <c r="FB66" s="70"/>
      <c r="FC66" s="70"/>
      <c r="FD66" s="70"/>
      <c r="FE66" s="70"/>
      <c r="FF66" s="70"/>
      <c r="FG66" s="70"/>
      <c r="FH66" s="70"/>
      <c r="FI66" s="70"/>
      <c r="FJ66" s="70"/>
      <c r="FK66" s="70"/>
      <c r="FL66" s="70"/>
      <c r="FM66" s="70"/>
      <c r="FN66" s="70"/>
      <c r="FO66" s="70"/>
      <c r="FP66" s="70"/>
      <c r="FQ66" s="70"/>
      <c r="FR66" s="70"/>
      <c r="FS66" s="70"/>
      <c r="FT66" s="70"/>
      <c r="FU66" s="70"/>
      <c r="FV66" s="70"/>
      <c r="FW66" s="70"/>
      <c r="FX66" s="70"/>
      <c r="FY66" s="70"/>
      <c r="FZ66" s="70"/>
      <c r="GA66" s="70"/>
      <c r="GB66" s="70"/>
      <c r="GC66" s="70"/>
      <c r="GD66" s="70"/>
      <c r="GE66" s="70"/>
      <c r="GF66" s="70"/>
      <c r="GG66" s="70"/>
      <c r="GH66" s="70"/>
      <c r="GI66" s="70"/>
      <c r="GJ66" s="70"/>
      <c r="GK66" s="70"/>
      <c r="GL66" s="70"/>
      <c r="GM66" s="70"/>
      <c r="GN66" s="70"/>
      <c r="GO66" s="70"/>
      <c r="GP66" s="70"/>
      <c r="GQ66" s="70"/>
      <c r="GR66" s="70"/>
      <c r="GS66" s="70"/>
      <c r="GT66" s="70"/>
      <c r="GU66" s="70"/>
      <c r="GV66" s="70"/>
      <c r="GW66" s="70"/>
      <c r="GX66" s="70"/>
      <c r="GY66" s="70"/>
      <c r="GZ66" s="70"/>
      <c r="HA66" s="70"/>
      <c r="HB66" s="70"/>
      <c r="HC66" s="70"/>
      <c r="HD66" s="70"/>
      <c r="HE66" s="70"/>
      <c r="HF66" s="70"/>
      <c r="HG66" s="70"/>
      <c r="HH66" s="70"/>
      <c r="HI66" s="70"/>
      <c r="HJ66" s="70"/>
      <c r="HK66" s="70"/>
      <c r="HL66" s="70"/>
      <c r="HM66" s="70"/>
      <c r="HN66" s="70"/>
      <c r="HO66" s="70"/>
      <c r="HP66" s="70"/>
      <c r="HQ66" s="70"/>
      <c r="HR66" s="70"/>
      <c r="HS66" s="70"/>
      <c r="HT66" s="70"/>
      <c r="HU66" s="70"/>
      <c r="HV66" s="70"/>
      <c r="HW66" s="70"/>
      <c r="HX66" s="70"/>
      <c r="HY66" s="70"/>
      <c r="HZ66" s="70"/>
      <c r="IA66" s="70"/>
      <c r="IB66" s="70"/>
      <c r="IC66" s="70"/>
      <c r="ID66" s="70"/>
      <c r="IE66" s="70"/>
      <c r="IF66" s="70"/>
      <c r="IG66" s="70"/>
      <c r="IH66" s="70"/>
      <c r="II66" s="70"/>
      <c r="IJ66" s="70"/>
      <c r="IK66" s="70"/>
      <c r="IL66" s="70"/>
      <c r="IM66" s="70"/>
      <c r="IN66" s="70"/>
      <c r="IO66" s="70"/>
      <c r="IP66" s="70"/>
      <c r="IQ66" s="70"/>
    </row>
    <row r="67" spans="1:256" s="217" customFormat="1" ht="21" customHeight="1">
      <c r="A67" s="398" t="s">
        <v>138</v>
      </c>
      <c r="B67" s="80" t="s">
        <v>100</v>
      </c>
      <c r="C67" s="80">
        <v>11</v>
      </c>
      <c r="D67" s="80" t="s">
        <v>137</v>
      </c>
      <c r="E67" s="80" t="s">
        <v>202</v>
      </c>
      <c r="F67" s="80">
        <v>12</v>
      </c>
      <c r="G67" s="80">
        <v>0</v>
      </c>
      <c r="H67" s="80">
        <v>0</v>
      </c>
      <c r="I67" s="80">
        <v>0</v>
      </c>
      <c r="J67" s="80">
        <f t="shared" si="9"/>
        <v>12</v>
      </c>
      <c r="K67" s="80"/>
      <c r="L67" s="95">
        <v>3801280</v>
      </c>
      <c r="M67" s="95">
        <f t="shared" si="10"/>
        <v>132</v>
      </c>
      <c r="N67" s="403"/>
      <c r="O67" s="404"/>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c r="EU67" s="70"/>
      <c r="EV67" s="70"/>
      <c r="EW67" s="70"/>
      <c r="EX67" s="70"/>
      <c r="EY67" s="70"/>
      <c r="EZ67" s="70"/>
      <c r="FA67" s="70"/>
      <c r="FB67" s="70"/>
      <c r="FC67" s="70"/>
      <c r="FD67" s="70"/>
      <c r="FE67" s="70"/>
      <c r="FF67" s="70"/>
      <c r="FG67" s="70"/>
      <c r="FH67" s="70"/>
      <c r="FI67" s="70"/>
      <c r="FJ67" s="70"/>
      <c r="FK67" s="70"/>
      <c r="FL67" s="70"/>
      <c r="FM67" s="70"/>
      <c r="FN67" s="70"/>
      <c r="FO67" s="70"/>
      <c r="FP67" s="70"/>
      <c r="FQ67" s="70"/>
      <c r="FR67" s="70"/>
      <c r="FS67" s="70"/>
      <c r="FT67" s="70"/>
      <c r="FU67" s="70"/>
      <c r="FV67" s="70"/>
      <c r="FW67" s="70"/>
      <c r="FX67" s="70"/>
      <c r="FY67" s="70"/>
      <c r="FZ67" s="70"/>
      <c r="GA67" s="70"/>
      <c r="GB67" s="70"/>
      <c r="GC67" s="70"/>
      <c r="GD67" s="70"/>
      <c r="GE67" s="70"/>
      <c r="GF67" s="70"/>
      <c r="GG67" s="70"/>
      <c r="GH67" s="70"/>
      <c r="GI67" s="70"/>
      <c r="GJ67" s="70"/>
      <c r="GK67" s="70"/>
      <c r="GL67" s="70"/>
      <c r="GM67" s="70"/>
      <c r="GN67" s="70"/>
      <c r="GO67" s="70"/>
      <c r="GP67" s="70"/>
      <c r="GQ67" s="70"/>
      <c r="GR67" s="70"/>
      <c r="GS67" s="70"/>
      <c r="GT67" s="70"/>
      <c r="GU67" s="70"/>
      <c r="GV67" s="70"/>
      <c r="GW67" s="70"/>
      <c r="GX67" s="70"/>
      <c r="GY67" s="70"/>
      <c r="GZ67" s="70"/>
      <c r="HA67" s="70"/>
      <c r="HB67" s="70"/>
      <c r="HC67" s="70"/>
      <c r="HD67" s="70"/>
      <c r="HE67" s="70"/>
      <c r="HF67" s="70"/>
      <c r="HG67" s="70"/>
      <c r="HH67" s="70"/>
      <c r="HI67" s="70"/>
      <c r="HJ67" s="70"/>
      <c r="HK67" s="70"/>
      <c r="HL67" s="70"/>
      <c r="HM67" s="70"/>
      <c r="HN67" s="70"/>
      <c r="HO67" s="70"/>
      <c r="HP67" s="70"/>
      <c r="HQ67" s="70"/>
      <c r="HR67" s="70"/>
      <c r="HS67" s="70"/>
      <c r="HT67" s="70"/>
      <c r="HU67" s="70"/>
      <c r="HV67" s="70"/>
      <c r="HW67" s="70"/>
      <c r="HX67" s="70"/>
      <c r="HY67" s="70"/>
      <c r="HZ67" s="70"/>
      <c r="IA67" s="70"/>
      <c r="IB67" s="70"/>
      <c r="IC67" s="70"/>
      <c r="ID67" s="70"/>
      <c r="IE67" s="70"/>
      <c r="IF67" s="70"/>
      <c r="IG67" s="70"/>
      <c r="IH67" s="70"/>
      <c r="II67" s="70"/>
      <c r="IJ67" s="70"/>
      <c r="IK67" s="70"/>
      <c r="IL67" s="70"/>
      <c r="IM67" s="70"/>
      <c r="IN67" s="70"/>
      <c r="IO67" s="70"/>
      <c r="IP67" s="70"/>
      <c r="IQ67" s="70"/>
    </row>
    <row r="68" spans="1:256" s="217" customFormat="1" ht="21" customHeight="1">
      <c r="A68" s="398" t="s">
        <v>138</v>
      </c>
      <c r="B68" s="80" t="s">
        <v>62</v>
      </c>
      <c r="C68" s="80">
        <v>11</v>
      </c>
      <c r="D68" s="80" t="s">
        <v>137</v>
      </c>
      <c r="E68" s="80" t="s">
        <v>202</v>
      </c>
      <c r="F68" s="80">
        <v>12</v>
      </c>
      <c r="G68" s="80">
        <v>0</v>
      </c>
      <c r="H68" s="80">
        <v>0</v>
      </c>
      <c r="I68" s="80">
        <v>0</v>
      </c>
      <c r="J68" s="80">
        <f t="shared" si="9"/>
        <v>12</v>
      </c>
      <c r="K68" s="80"/>
      <c r="L68" s="95">
        <v>3801280</v>
      </c>
      <c r="M68" s="95">
        <f t="shared" si="10"/>
        <v>132</v>
      </c>
      <c r="N68" s="403"/>
      <c r="O68" s="404"/>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c r="EU68" s="70"/>
      <c r="EV68" s="70"/>
      <c r="EW68" s="70"/>
      <c r="EX68" s="70"/>
      <c r="EY68" s="70"/>
      <c r="EZ68" s="70"/>
      <c r="FA68" s="70"/>
      <c r="FB68" s="70"/>
      <c r="FC68" s="70"/>
      <c r="FD68" s="70"/>
      <c r="FE68" s="70"/>
      <c r="FF68" s="70"/>
      <c r="FG68" s="70"/>
      <c r="FH68" s="70"/>
      <c r="FI68" s="70"/>
      <c r="FJ68" s="70"/>
      <c r="FK68" s="70"/>
      <c r="FL68" s="70"/>
      <c r="FM68" s="70"/>
      <c r="FN68" s="70"/>
      <c r="FO68" s="70"/>
      <c r="FP68" s="70"/>
      <c r="FQ68" s="70"/>
      <c r="FR68" s="70"/>
      <c r="FS68" s="70"/>
      <c r="FT68" s="70"/>
      <c r="FU68" s="70"/>
      <c r="FV68" s="70"/>
      <c r="FW68" s="70"/>
      <c r="FX68" s="70"/>
      <c r="FY68" s="70"/>
      <c r="FZ68" s="70"/>
      <c r="GA68" s="70"/>
      <c r="GB68" s="70"/>
      <c r="GC68" s="70"/>
      <c r="GD68" s="70"/>
      <c r="GE68" s="70"/>
      <c r="GF68" s="70"/>
      <c r="GG68" s="70"/>
      <c r="GH68" s="70"/>
      <c r="GI68" s="70"/>
      <c r="GJ68" s="70"/>
      <c r="GK68" s="70"/>
      <c r="GL68" s="70"/>
      <c r="GM68" s="70"/>
      <c r="GN68" s="70"/>
      <c r="GO68" s="70"/>
      <c r="GP68" s="70"/>
      <c r="GQ68" s="70"/>
      <c r="GR68" s="70"/>
      <c r="GS68" s="70"/>
      <c r="GT68" s="70"/>
      <c r="GU68" s="70"/>
      <c r="GV68" s="70"/>
      <c r="GW68" s="70"/>
      <c r="GX68" s="70"/>
      <c r="GY68" s="70"/>
      <c r="GZ68" s="70"/>
      <c r="HA68" s="70"/>
      <c r="HB68" s="70"/>
      <c r="HC68" s="70"/>
      <c r="HD68" s="70"/>
      <c r="HE68" s="70"/>
      <c r="HF68" s="70"/>
      <c r="HG68" s="70"/>
      <c r="HH68" s="70"/>
      <c r="HI68" s="70"/>
      <c r="HJ68" s="70"/>
      <c r="HK68" s="70"/>
      <c r="HL68" s="70"/>
      <c r="HM68" s="70"/>
      <c r="HN68" s="70"/>
      <c r="HO68" s="70"/>
      <c r="HP68" s="70"/>
      <c r="HQ68" s="70"/>
      <c r="HR68" s="70"/>
      <c r="HS68" s="70"/>
      <c r="HT68" s="70"/>
      <c r="HU68" s="70"/>
      <c r="HV68" s="70"/>
      <c r="HW68" s="70"/>
      <c r="HX68" s="70"/>
      <c r="HY68" s="70"/>
      <c r="HZ68" s="70"/>
      <c r="IA68" s="70"/>
      <c r="IB68" s="70"/>
      <c r="IC68" s="70"/>
      <c r="ID68" s="70"/>
      <c r="IE68" s="70"/>
      <c r="IF68" s="70"/>
      <c r="IG68" s="70"/>
      <c r="IH68" s="70"/>
      <c r="II68" s="70"/>
      <c r="IJ68" s="70"/>
      <c r="IK68" s="70"/>
      <c r="IL68" s="70"/>
      <c r="IM68" s="70"/>
      <c r="IN68" s="70"/>
      <c r="IO68" s="70"/>
      <c r="IP68" s="70"/>
      <c r="IQ68" s="70"/>
    </row>
    <row r="69" spans="1:256" s="217" customFormat="1" ht="21" customHeight="1">
      <c r="A69" s="398" t="s">
        <v>472</v>
      </c>
      <c r="B69" s="80" t="s">
        <v>61</v>
      </c>
      <c r="C69" s="80">
        <v>11</v>
      </c>
      <c r="D69" s="80" t="s">
        <v>137</v>
      </c>
      <c r="E69" s="80" t="s">
        <v>202</v>
      </c>
      <c r="F69" s="80">
        <v>12</v>
      </c>
      <c r="G69" s="80">
        <v>0</v>
      </c>
      <c r="H69" s="80">
        <v>0</v>
      </c>
      <c r="I69" s="80">
        <v>0</v>
      </c>
      <c r="J69" s="80">
        <f t="shared" si="9"/>
        <v>12</v>
      </c>
      <c r="K69" s="80"/>
      <c r="L69" s="95">
        <v>3801280</v>
      </c>
      <c r="M69" s="95">
        <f t="shared" si="10"/>
        <v>132</v>
      </c>
      <c r="N69" s="403"/>
      <c r="O69" s="404"/>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c r="EU69" s="70"/>
      <c r="EV69" s="70"/>
      <c r="EW69" s="70"/>
      <c r="EX69" s="70"/>
      <c r="EY69" s="70"/>
      <c r="EZ69" s="70"/>
      <c r="FA69" s="70"/>
      <c r="FB69" s="70"/>
      <c r="FC69" s="70"/>
      <c r="FD69" s="70"/>
      <c r="FE69" s="70"/>
      <c r="FF69" s="70"/>
      <c r="FG69" s="70"/>
      <c r="FH69" s="70"/>
      <c r="FI69" s="70"/>
      <c r="FJ69" s="70"/>
      <c r="FK69" s="70"/>
      <c r="FL69" s="70"/>
      <c r="FM69" s="70"/>
      <c r="FN69" s="70"/>
      <c r="FO69" s="70"/>
      <c r="FP69" s="70"/>
      <c r="FQ69" s="70"/>
      <c r="FR69" s="70"/>
      <c r="FS69" s="70"/>
      <c r="FT69" s="70"/>
      <c r="FU69" s="70"/>
      <c r="FV69" s="70"/>
      <c r="FW69" s="70"/>
      <c r="FX69" s="70"/>
      <c r="FY69" s="70"/>
      <c r="FZ69" s="70"/>
      <c r="GA69" s="70"/>
      <c r="GB69" s="70"/>
      <c r="GC69" s="70"/>
      <c r="GD69" s="70"/>
      <c r="GE69" s="70"/>
      <c r="GF69" s="70"/>
      <c r="GG69" s="70"/>
      <c r="GH69" s="70"/>
      <c r="GI69" s="70"/>
      <c r="GJ69" s="70"/>
      <c r="GK69" s="70"/>
      <c r="GL69" s="70"/>
      <c r="GM69" s="70"/>
      <c r="GN69" s="70"/>
      <c r="GO69" s="70"/>
      <c r="GP69" s="70"/>
      <c r="GQ69" s="70"/>
      <c r="GR69" s="70"/>
      <c r="GS69" s="70"/>
      <c r="GT69" s="70"/>
      <c r="GU69" s="70"/>
      <c r="GV69" s="70"/>
      <c r="GW69" s="70"/>
      <c r="GX69" s="70"/>
      <c r="GY69" s="70"/>
      <c r="GZ69" s="70"/>
      <c r="HA69" s="70"/>
      <c r="HB69" s="70"/>
      <c r="HC69" s="70"/>
      <c r="HD69" s="70"/>
      <c r="HE69" s="70"/>
      <c r="HF69" s="70"/>
      <c r="HG69" s="70"/>
      <c r="HH69" s="70"/>
      <c r="HI69" s="70"/>
      <c r="HJ69" s="70"/>
      <c r="HK69" s="70"/>
      <c r="HL69" s="70"/>
      <c r="HM69" s="70"/>
      <c r="HN69" s="70"/>
      <c r="HO69" s="70"/>
      <c r="HP69" s="70"/>
      <c r="HQ69" s="70"/>
      <c r="HR69" s="70"/>
      <c r="HS69" s="70"/>
      <c r="HT69" s="70"/>
      <c r="HU69" s="70"/>
      <c r="HV69" s="70"/>
      <c r="HW69" s="70"/>
      <c r="HX69" s="70"/>
      <c r="HY69" s="70"/>
      <c r="HZ69" s="70"/>
      <c r="IA69" s="70"/>
      <c r="IB69" s="70"/>
      <c r="IC69" s="70"/>
      <c r="ID69" s="70"/>
      <c r="IE69" s="70"/>
      <c r="IF69" s="70"/>
      <c r="IG69" s="70"/>
      <c r="IH69" s="70"/>
      <c r="II69" s="70"/>
      <c r="IJ69" s="70"/>
      <c r="IK69" s="70"/>
      <c r="IL69" s="70"/>
      <c r="IM69" s="70"/>
      <c r="IN69" s="70"/>
      <c r="IO69" s="70"/>
      <c r="IP69" s="70"/>
      <c r="IQ69" s="70"/>
    </row>
    <row r="70" spans="1:256" s="217" customFormat="1" ht="21" customHeight="1">
      <c r="A70" s="398" t="s">
        <v>138</v>
      </c>
      <c r="B70" s="80" t="s">
        <v>111</v>
      </c>
      <c r="C70" s="80">
        <v>11</v>
      </c>
      <c r="D70" s="80" t="s">
        <v>137</v>
      </c>
      <c r="E70" s="80" t="s">
        <v>202</v>
      </c>
      <c r="F70" s="80">
        <v>12</v>
      </c>
      <c r="G70" s="80">
        <v>0</v>
      </c>
      <c r="H70" s="80">
        <v>0</v>
      </c>
      <c r="I70" s="80">
        <v>0</v>
      </c>
      <c r="J70" s="80">
        <f t="shared" si="9"/>
        <v>12</v>
      </c>
      <c r="K70" s="80"/>
      <c r="L70" s="95">
        <v>3801280</v>
      </c>
      <c r="M70" s="95">
        <f t="shared" si="10"/>
        <v>132</v>
      </c>
      <c r="N70" s="403"/>
      <c r="O70" s="404"/>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c r="EU70" s="70"/>
      <c r="EV70" s="70"/>
      <c r="EW70" s="70"/>
      <c r="EX70" s="70"/>
      <c r="EY70" s="70"/>
      <c r="EZ70" s="70"/>
      <c r="FA70" s="70"/>
      <c r="FB70" s="70"/>
      <c r="FC70" s="70"/>
      <c r="FD70" s="70"/>
      <c r="FE70" s="70"/>
      <c r="FF70" s="70"/>
      <c r="FG70" s="70"/>
      <c r="FH70" s="70"/>
      <c r="FI70" s="70"/>
      <c r="FJ70" s="70"/>
      <c r="FK70" s="70"/>
      <c r="FL70" s="70"/>
      <c r="FM70" s="70"/>
      <c r="FN70" s="70"/>
      <c r="FO70" s="70"/>
      <c r="FP70" s="70"/>
      <c r="FQ70" s="70"/>
      <c r="FR70" s="70"/>
      <c r="FS70" s="70"/>
      <c r="FT70" s="70"/>
      <c r="FU70" s="70"/>
      <c r="FV70" s="70"/>
      <c r="FW70" s="70"/>
      <c r="FX70" s="70"/>
      <c r="FY70" s="70"/>
      <c r="FZ70" s="70"/>
      <c r="GA70" s="70"/>
      <c r="GB70" s="70"/>
      <c r="GC70" s="70"/>
      <c r="GD70" s="70"/>
      <c r="GE70" s="70"/>
      <c r="GF70" s="70"/>
      <c r="GG70" s="70"/>
      <c r="GH70" s="70"/>
      <c r="GI70" s="70"/>
      <c r="GJ70" s="70"/>
      <c r="GK70" s="70"/>
      <c r="GL70" s="70"/>
      <c r="GM70" s="70"/>
      <c r="GN70" s="70"/>
      <c r="GO70" s="70"/>
      <c r="GP70" s="70"/>
      <c r="GQ70" s="70"/>
      <c r="GR70" s="70"/>
      <c r="GS70" s="70"/>
      <c r="GT70" s="70"/>
      <c r="GU70" s="70"/>
      <c r="GV70" s="70"/>
      <c r="GW70" s="70"/>
      <c r="GX70" s="70"/>
      <c r="GY70" s="70"/>
      <c r="GZ70" s="70"/>
      <c r="HA70" s="70"/>
      <c r="HB70" s="70"/>
      <c r="HC70" s="70"/>
      <c r="HD70" s="70"/>
      <c r="HE70" s="70"/>
      <c r="HF70" s="70"/>
      <c r="HG70" s="70"/>
      <c r="HH70" s="70"/>
      <c r="HI70" s="70"/>
      <c r="HJ70" s="70"/>
      <c r="HK70" s="70"/>
      <c r="HL70" s="70"/>
      <c r="HM70" s="70"/>
      <c r="HN70" s="70"/>
      <c r="HO70" s="70"/>
      <c r="HP70" s="70"/>
      <c r="HQ70" s="70"/>
      <c r="HR70" s="70"/>
      <c r="HS70" s="70"/>
      <c r="HT70" s="70"/>
      <c r="HU70" s="70"/>
      <c r="HV70" s="70"/>
      <c r="HW70" s="70"/>
      <c r="HX70" s="70"/>
      <c r="HY70" s="70"/>
      <c r="HZ70" s="70"/>
      <c r="IA70" s="70"/>
      <c r="IB70" s="70"/>
      <c r="IC70" s="70"/>
      <c r="ID70" s="70"/>
      <c r="IE70" s="70"/>
      <c r="IF70" s="70"/>
      <c r="IG70" s="70"/>
      <c r="IH70" s="70"/>
      <c r="II70" s="70"/>
      <c r="IJ70" s="70"/>
      <c r="IK70" s="70"/>
      <c r="IL70" s="70"/>
      <c r="IM70" s="70"/>
      <c r="IN70" s="70"/>
      <c r="IO70" s="70"/>
      <c r="IP70" s="70"/>
      <c r="IQ70" s="70"/>
    </row>
    <row r="71" spans="1:256" s="124" customFormat="1" ht="13.2">
      <c r="A71" s="235" t="s">
        <v>136</v>
      </c>
      <c r="B71" s="205"/>
      <c r="C71" s="210"/>
      <c r="D71" s="206"/>
      <c r="E71" s="207"/>
      <c r="F71" s="207"/>
      <c r="G71" s="207"/>
      <c r="H71" s="207"/>
      <c r="I71" s="207"/>
      <c r="J71" s="207"/>
      <c r="K71" s="207"/>
      <c r="L71" s="207"/>
      <c r="M71" s="209">
        <f>SUM(M65+M66+M67+M68+M69+M70)</f>
        <v>792</v>
      </c>
      <c r="N71" s="208"/>
      <c r="O71" s="263"/>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204"/>
      <c r="AN71" s="204"/>
      <c r="AO71" s="204"/>
      <c r="AP71" s="204"/>
      <c r="AQ71" s="204"/>
      <c r="AR71" s="204"/>
      <c r="AS71" s="204"/>
      <c r="AT71" s="204"/>
      <c r="AU71" s="204"/>
      <c r="AV71" s="204"/>
      <c r="AW71" s="204"/>
      <c r="AX71" s="204"/>
      <c r="AY71" s="204"/>
      <c r="AZ71" s="204"/>
      <c r="BA71" s="204"/>
      <c r="BB71" s="204"/>
      <c r="BC71" s="204"/>
      <c r="BD71" s="204"/>
      <c r="BE71" s="204"/>
      <c r="BF71" s="204"/>
      <c r="BG71" s="204"/>
      <c r="BH71" s="204"/>
      <c r="BI71" s="204"/>
      <c r="BJ71" s="204"/>
      <c r="BK71" s="204"/>
      <c r="BL71" s="204"/>
      <c r="BM71" s="204"/>
      <c r="BN71" s="204"/>
      <c r="BO71" s="204"/>
      <c r="BP71" s="204"/>
      <c r="BQ71" s="204"/>
      <c r="BR71" s="204"/>
      <c r="BS71" s="204"/>
      <c r="BT71" s="204"/>
      <c r="BU71" s="204"/>
      <c r="BV71" s="204"/>
      <c r="BW71" s="204"/>
      <c r="BX71" s="204"/>
      <c r="BY71" s="204"/>
      <c r="BZ71" s="204"/>
      <c r="CA71" s="204"/>
      <c r="CB71" s="204"/>
      <c r="CC71" s="204"/>
      <c r="CD71" s="204"/>
      <c r="CE71" s="204"/>
      <c r="CF71" s="204"/>
      <c r="CG71" s="204"/>
      <c r="CH71" s="204"/>
      <c r="CI71" s="204"/>
      <c r="CJ71" s="204"/>
      <c r="CK71" s="204"/>
      <c r="CL71" s="204"/>
      <c r="CM71" s="204"/>
      <c r="CN71" s="204"/>
      <c r="CO71" s="204"/>
      <c r="CP71" s="204"/>
      <c r="CQ71" s="204"/>
      <c r="CR71" s="204"/>
      <c r="CS71" s="204"/>
      <c r="CT71" s="204"/>
      <c r="CU71" s="204"/>
      <c r="CV71" s="204"/>
      <c r="CW71" s="204"/>
      <c r="CX71" s="204"/>
      <c r="CY71" s="204"/>
      <c r="CZ71" s="204"/>
      <c r="DA71" s="204"/>
      <c r="DB71" s="204"/>
      <c r="DC71" s="204"/>
      <c r="DD71" s="204"/>
      <c r="DE71" s="204"/>
      <c r="DF71" s="204"/>
      <c r="DG71" s="204"/>
      <c r="DH71" s="204"/>
      <c r="DI71" s="204"/>
      <c r="DJ71" s="204"/>
      <c r="DK71" s="204"/>
      <c r="DL71" s="204"/>
      <c r="DM71" s="204"/>
      <c r="DN71" s="204"/>
      <c r="DO71" s="204"/>
      <c r="DP71" s="204"/>
      <c r="DQ71" s="204"/>
      <c r="DR71" s="204"/>
      <c r="DS71" s="204"/>
      <c r="DT71" s="204"/>
      <c r="DU71" s="204"/>
      <c r="DV71" s="204"/>
      <c r="DW71" s="204"/>
      <c r="DX71" s="204"/>
      <c r="DY71" s="204"/>
      <c r="DZ71" s="204"/>
      <c r="EA71" s="204"/>
      <c r="EB71" s="204"/>
      <c r="EC71" s="204"/>
      <c r="ED71" s="204"/>
      <c r="EE71" s="204"/>
      <c r="EF71" s="204"/>
      <c r="EG71" s="204"/>
      <c r="EH71" s="204"/>
      <c r="EI71" s="204"/>
      <c r="EJ71" s="204"/>
      <c r="EK71" s="204"/>
      <c r="EL71" s="204"/>
      <c r="EM71" s="204"/>
      <c r="EN71" s="204"/>
      <c r="EO71" s="204"/>
      <c r="EP71" s="204"/>
      <c r="EQ71" s="204"/>
      <c r="ER71" s="204"/>
      <c r="ES71" s="204"/>
      <c r="ET71" s="204"/>
      <c r="EU71" s="204"/>
      <c r="EV71" s="204"/>
      <c r="EW71" s="204"/>
      <c r="EX71" s="204"/>
      <c r="EY71" s="204"/>
      <c r="EZ71" s="204"/>
      <c r="FA71" s="204"/>
      <c r="FB71" s="204"/>
      <c r="FC71" s="204"/>
      <c r="FD71" s="204"/>
      <c r="FE71" s="204"/>
      <c r="FF71" s="204"/>
      <c r="FG71" s="204"/>
      <c r="FH71" s="204"/>
      <c r="FI71" s="204"/>
      <c r="FJ71" s="204"/>
      <c r="FK71" s="204"/>
      <c r="FL71" s="204"/>
      <c r="FM71" s="204"/>
      <c r="FN71" s="204"/>
      <c r="FO71" s="204"/>
      <c r="FP71" s="204"/>
      <c r="FQ71" s="204"/>
      <c r="FR71" s="204"/>
      <c r="FS71" s="204"/>
      <c r="FT71" s="204"/>
      <c r="FU71" s="204"/>
      <c r="FV71" s="204"/>
      <c r="FW71" s="204"/>
      <c r="FX71" s="204"/>
      <c r="FY71" s="204"/>
      <c r="FZ71" s="204"/>
      <c r="GA71" s="204"/>
      <c r="GB71" s="204"/>
      <c r="GC71" s="204"/>
      <c r="GD71" s="204"/>
      <c r="GE71" s="204"/>
      <c r="GF71" s="204"/>
      <c r="GG71" s="204"/>
      <c r="GH71" s="204"/>
      <c r="GI71" s="204"/>
      <c r="GJ71" s="204"/>
      <c r="GK71" s="204"/>
      <c r="GL71" s="204"/>
      <c r="GM71" s="204"/>
      <c r="GN71" s="204"/>
      <c r="GO71" s="204"/>
      <c r="GP71" s="204"/>
      <c r="GQ71" s="204"/>
      <c r="GR71" s="204"/>
      <c r="GS71" s="204"/>
      <c r="GT71" s="204"/>
      <c r="GU71" s="204"/>
      <c r="GV71" s="204"/>
      <c r="GW71" s="204"/>
      <c r="GX71" s="204"/>
      <c r="GY71" s="204"/>
      <c r="GZ71" s="204"/>
      <c r="HA71" s="204"/>
      <c r="HB71" s="204"/>
      <c r="HC71" s="204"/>
      <c r="HD71" s="204"/>
      <c r="HE71" s="204"/>
      <c r="HF71" s="204"/>
      <c r="HG71" s="204"/>
      <c r="HH71" s="204"/>
      <c r="HI71" s="204"/>
      <c r="HJ71" s="204"/>
      <c r="HK71" s="204"/>
      <c r="HL71" s="204"/>
      <c r="HM71" s="204"/>
      <c r="HN71" s="204"/>
      <c r="HO71" s="204"/>
      <c r="HP71" s="204"/>
      <c r="HQ71" s="204"/>
      <c r="HR71" s="204"/>
      <c r="HS71" s="204"/>
      <c r="HT71" s="204"/>
      <c r="HU71" s="204"/>
      <c r="HV71" s="204"/>
      <c r="HW71" s="204"/>
      <c r="HX71" s="204"/>
      <c r="HY71" s="204"/>
      <c r="HZ71" s="204"/>
      <c r="IA71" s="204"/>
      <c r="IB71" s="204"/>
      <c r="IC71" s="204"/>
      <c r="ID71" s="204"/>
      <c r="IE71" s="204"/>
      <c r="IF71" s="204"/>
      <c r="IG71" s="204"/>
      <c r="IH71" s="204"/>
      <c r="II71" s="204"/>
      <c r="IJ71" s="204"/>
      <c r="IK71" s="204"/>
      <c r="IL71" s="204"/>
      <c r="IM71" s="204"/>
      <c r="IN71" s="204"/>
      <c r="IO71" s="204"/>
      <c r="IP71" s="204"/>
      <c r="IQ71" s="204"/>
      <c r="IR71" s="204"/>
      <c r="IS71" s="204"/>
      <c r="IT71" s="204"/>
      <c r="IU71" s="204"/>
    </row>
    <row r="72" spans="1:256" s="200" customFormat="1" ht="16.95" customHeight="1">
      <c r="A72" s="264" t="s">
        <v>135</v>
      </c>
      <c r="B72" s="92"/>
      <c r="C72" s="211"/>
      <c r="D72" s="456" t="s">
        <v>473</v>
      </c>
      <c r="E72" s="456"/>
      <c r="F72" s="94"/>
      <c r="G72" s="94"/>
      <c r="H72" s="94"/>
      <c r="I72" s="94"/>
      <c r="J72" s="94"/>
      <c r="K72" s="94"/>
      <c r="L72" s="94"/>
      <c r="M72" s="93">
        <f>SUM(M18+M31+M44+M62+M71)</f>
        <v>4594</v>
      </c>
      <c r="N72" s="93"/>
      <c r="O72" s="265"/>
      <c r="P72" s="195"/>
      <c r="Q72" s="196"/>
      <c r="R72" s="199"/>
      <c r="S72" s="197"/>
      <c r="T72" s="197"/>
      <c r="U72" s="197"/>
      <c r="V72" s="197"/>
      <c r="W72" s="197"/>
      <c r="X72" s="197"/>
      <c r="Y72" s="197"/>
      <c r="Z72" s="197"/>
      <c r="AA72" s="198"/>
      <c r="AB72" s="198"/>
      <c r="AC72" s="194"/>
      <c r="AD72" s="195"/>
      <c r="AE72" s="196"/>
      <c r="AF72" s="199"/>
      <c r="AG72" s="197"/>
      <c r="AH72" s="197"/>
      <c r="AI72" s="197"/>
      <c r="AJ72" s="197"/>
      <c r="AK72" s="197"/>
      <c r="AL72" s="197"/>
      <c r="AM72" s="197"/>
      <c r="AN72" s="197"/>
      <c r="AO72" s="198"/>
      <c r="AP72" s="198"/>
      <c r="AQ72" s="194"/>
      <c r="AR72" s="195"/>
      <c r="AS72" s="196"/>
      <c r="AT72" s="199"/>
      <c r="AU72" s="197"/>
      <c r="AV72" s="197"/>
      <c r="AW72" s="197"/>
      <c r="AX72" s="197"/>
      <c r="AY72" s="197"/>
      <c r="AZ72" s="197"/>
      <c r="BA72" s="197"/>
      <c r="BB72" s="197"/>
      <c r="BC72" s="198"/>
      <c r="BD72" s="198"/>
      <c r="BE72" s="194"/>
      <c r="BF72" s="195"/>
      <c r="BG72" s="196"/>
      <c r="BH72" s="199"/>
      <c r="BI72" s="197"/>
      <c r="BJ72" s="197"/>
      <c r="BK72" s="197"/>
      <c r="BL72" s="197"/>
      <c r="BM72" s="197"/>
      <c r="BN72" s="197"/>
      <c r="BO72" s="197"/>
      <c r="BP72" s="197"/>
      <c r="BQ72" s="198"/>
      <c r="BR72" s="198"/>
      <c r="BS72" s="194"/>
      <c r="BT72" s="195"/>
      <c r="BU72" s="196"/>
      <c r="BV72" s="199"/>
      <c r="BW72" s="197"/>
      <c r="BX72" s="197"/>
      <c r="BY72" s="197"/>
      <c r="BZ72" s="197"/>
      <c r="CA72" s="197"/>
      <c r="CB72" s="197"/>
      <c r="CC72" s="197"/>
      <c r="CD72" s="197"/>
      <c r="CE72" s="198"/>
      <c r="CF72" s="198"/>
      <c r="CG72" s="194"/>
      <c r="CH72" s="195"/>
      <c r="CI72" s="196"/>
      <c r="CJ72" s="199"/>
      <c r="CK72" s="197"/>
      <c r="CL72" s="197"/>
      <c r="CM72" s="197"/>
      <c r="CN72" s="197"/>
      <c r="CO72" s="197"/>
      <c r="CP72" s="197"/>
      <c r="CQ72" s="197"/>
      <c r="CR72" s="197"/>
      <c r="CS72" s="198"/>
      <c r="CT72" s="198"/>
      <c r="CU72" s="194"/>
      <c r="CV72" s="195"/>
      <c r="CW72" s="196"/>
      <c r="CX72" s="199"/>
      <c r="CY72" s="197"/>
      <c r="CZ72" s="197"/>
      <c r="DA72" s="197"/>
      <c r="DB72" s="197"/>
      <c r="DC72" s="197"/>
      <c r="DD72" s="197"/>
      <c r="DE72" s="197"/>
      <c r="DF72" s="197"/>
      <c r="DG72" s="198"/>
      <c r="DH72" s="198"/>
      <c r="DI72" s="194"/>
      <c r="DJ72" s="195"/>
      <c r="DK72" s="196"/>
      <c r="DL72" s="199"/>
      <c r="DM72" s="197"/>
      <c r="DN72" s="197"/>
      <c r="DO72" s="197"/>
      <c r="DP72" s="197"/>
      <c r="DQ72" s="197"/>
      <c r="DR72" s="197"/>
      <c r="DS72" s="197"/>
      <c r="DT72" s="197"/>
      <c r="DU72" s="198"/>
      <c r="DV72" s="198"/>
      <c r="DW72" s="194"/>
      <c r="DX72" s="195"/>
      <c r="DY72" s="196"/>
      <c r="DZ72" s="199"/>
      <c r="EA72" s="197"/>
      <c r="EB72" s="197"/>
      <c r="EC72" s="197"/>
      <c r="ED72" s="197"/>
      <c r="EE72" s="197"/>
      <c r="EF72" s="197"/>
      <c r="EG72" s="197"/>
      <c r="EH72" s="197"/>
      <c r="EI72" s="198"/>
      <c r="EJ72" s="198"/>
      <c r="EK72" s="194"/>
      <c r="EL72" s="195"/>
      <c r="EM72" s="196"/>
      <c r="EN72" s="199"/>
      <c r="EO72" s="197"/>
      <c r="EP72" s="197"/>
      <c r="EQ72" s="197"/>
      <c r="ER72" s="197"/>
      <c r="ES72" s="197"/>
      <c r="ET72" s="197"/>
      <c r="EU72" s="197"/>
      <c r="EV72" s="197"/>
      <c r="EW72" s="198"/>
      <c r="EX72" s="198"/>
      <c r="EY72" s="194"/>
      <c r="EZ72" s="195"/>
      <c r="FA72" s="196"/>
      <c r="FB72" s="199"/>
      <c r="FC72" s="197"/>
      <c r="FD72" s="197"/>
      <c r="FE72" s="197"/>
      <c r="FF72" s="197"/>
      <c r="FG72" s="197"/>
      <c r="FH72" s="197"/>
      <c r="FI72" s="197"/>
      <c r="FJ72" s="197"/>
      <c r="FK72" s="198"/>
      <c r="FL72" s="198"/>
      <c r="FM72" s="194"/>
      <c r="FN72" s="195"/>
      <c r="FO72" s="196"/>
      <c r="FP72" s="199"/>
      <c r="FQ72" s="197"/>
      <c r="FR72" s="197"/>
      <c r="FS72" s="197"/>
      <c r="FT72" s="197"/>
      <c r="FU72" s="197"/>
      <c r="FV72" s="197"/>
      <c r="FW72" s="197"/>
      <c r="FX72" s="197"/>
      <c r="FY72" s="198"/>
      <c r="FZ72" s="198"/>
      <c r="GA72" s="194"/>
      <c r="GB72" s="195"/>
      <c r="GC72" s="196"/>
      <c r="GD72" s="199"/>
      <c r="GE72" s="197"/>
      <c r="GF72" s="197"/>
      <c r="GG72" s="197"/>
      <c r="GH72" s="197"/>
      <c r="GI72" s="197"/>
      <c r="GJ72" s="197"/>
      <c r="GK72" s="197"/>
      <c r="GL72" s="197"/>
      <c r="GM72" s="198"/>
      <c r="GN72" s="198"/>
      <c r="GO72" s="194"/>
      <c r="GP72" s="195"/>
      <c r="GQ72" s="196"/>
      <c r="GR72" s="199"/>
      <c r="GS72" s="197"/>
      <c r="GT72" s="197"/>
      <c r="GU72" s="197"/>
      <c r="GV72" s="197"/>
      <c r="GW72" s="197"/>
      <c r="GX72" s="197"/>
      <c r="GY72" s="197"/>
      <c r="GZ72" s="197"/>
      <c r="HA72" s="198"/>
      <c r="HB72" s="198"/>
      <c r="HC72" s="194"/>
      <c r="HD72" s="195"/>
      <c r="HE72" s="196"/>
      <c r="HF72" s="199"/>
      <c r="HG72" s="197"/>
      <c r="HH72" s="197"/>
      <c r="HI72" s="197"/>
      <c r="HJ72" s="197"/>
      <c r="HK72" s="197"/>
      <c r="HL72" s="197"/>
      <c r="HM72" s="197"/>
      <c r="HN72" s="197"/>
      <c r="HO72" s="198"/>
      <c r="HP72" s="198"/>
      <c r="HQ72" s="194"/>
      <c r="HR72" s="195"/>
      <c r="HS72" s="196"/>
      <c r="HT72" s="199"/>
      <c r="HU72" s="197"/>
      <c r="HV72" s="197"/>
      <c r="HW72" s="197"/>
      <c r="HX72" s="197"/>
      <c r="HY72" s="197"/>
      <c r="HZ72" s="197"/>
      <c r="IA72" s="197"/>
      <c r="IB72" s="197"/>
      <c r="IC72" s="198"/>
      <c r="ID72" s="198"/>
      <c r="IE72" s="194"/>
      <c r="IF72" s="195"/>
      <c r="IG72" s="196"/>
      <c r="IH72" s="199"/>
      <c r="II72" s="197"/>
      <c r="IJ72" s="197"/>
      <c r="IK72" s="197"/>
      <c r="IL72" s="197"/>
      <c r="IM72" s="197"/>
      <c r="IN72" s="197"/>
      <c r="IO72" s="197"/>
      <c r="IP72" s="197"/>
      <c r="IQ72" s="198"/>
      <c r="IR72" s="198"/>
      <c r="IS72" s="194"/>
      <c r="IT72" s="195"/>
      <c r="IU72" s="196"/>
      <c r="IV72" s="199"/>
    </row>
    <row r="73" spans="1:256" ht="3" customHeight="1">
      <c r="A73" s="261"/>
      <c r="B73" s="261"/>
      <c r="C73" s="266"/>
      <c r="D73" s="261"/>
      <c r="E73" s="261"/>
      <c r="F73" s="261"/>
      <c r="G73" s="261"/>
      <c r="H73" s="261"/>
      <c r="I73" s="261"/>
      <c r="J73" s="261"/>
      <c r="K73" s="261"/>
      <c r="L73" s="266"/>
      <c r="M73" s="267"/>
      <c r="N73" s="268"/>
      <c r="O73" s="269"/>
      <c r="P73" s="261"/>
    </row>
    <row r="74" spans="1:256" ht="14.4">
      <c r="A74" s="453" t="s">
        <v>134</v>
      </c>
      <c r="B74" s="453"/>
      <c r="C74" s="453"/>
      <c r="D74" s="453"/>
      <c r="E74" s="453"/>
      <c r="F74" s="453"/>
      <c r="G74" s="453"/>
      <c r="H74" s="453"/>
      <c r="I74" s="453"/>
      <c r="J74" s="453"/>
      <c r="K74" s="453"/>
      <c r="L74" s="453"/>
      <c r="M74" s="453"/>
      <c r="N74" s="453"/>
      <c r="O74" s="453"/>
      <c r="P74" s="270"/>
    </row>
    <row r="76" spans="1:256">
      <c r="C76" s="212"/>
      <c r="D76" s="201"/>
      <c r="E76" s="201"/>
      <c r="F76" s="201"/>
      <c r="G76" s="201"/>
      <c r="H76" s="201"/>
    </row>
  </sheetData>
  <mergeCells count="33">
    <mergeCell ref="A10:N10"/>
    <mergeCell ref="A5:A6"/>
    <mergeCell ref="B5:B6"/>
    <mergeCell ref="C5:C6"/>
    <mergeCell ref="F5:J5"/>
    <mergeCell ref="K5:K6"/>
    <mergeCell ref="L5:L6"/>
    <mergeCell ref="M5:M6"/>
    <mergeCell ref="K2:O2"/>
    <mergeCell ref="A4:N4"/>
    <mergeCell ref="A9:N9"/>
    <mergeCell ref="AD8:AR8"/>
    <mergeCell ref="AS8:BG8"/>
    <mergeCell ref="O5:O6"/>
    <mergeCell ref="D6:E6"/>
    <mergeCell ref="O8:AC8"/>
    <mergeCell ref="A8:N8"/>
    <mergeCell ref="A74:O74"/>
    <mergeCell ref="IF8:IT8"/>
    <mergeCell ref="BW8:CK8"/>
    <mergeCell ref="CL8:CZ8"/>
    <mergeCell ref="DA8:DO8"/>
    <mergeCell ref="DP8:ED8"/>
    <mergeCell ref="EE8:ES8"/>
    <mergeCell ref="ET8:FH8"/>
    <mergeCell ref="FI8:FW8"/>
    <mergeCell ref="FX8:GL8"/>
    <mergeCell ref="GM8:HA8"/>
    <mergeCell ref="HB8:HP8"/>
    <mergeCell ref="HQ8:IE8"/>
    <mergeCell ref="A63:N63"/>
    <mergeCell ref="BH8:BV8"/>
    <mergeCell ref="D72:E72"/>
  </mergeCells>
  <printOptions horizontalCentered="1"/>
  <pageMargins left="0.39370078740157483" right="0.23622047244094491" top="1.0629921259842521" bottom="0.35433070866141736" header="0.9055118110236221" footer="0.19685039370078741"/>
  <pageSetup paperSize="9" scale="87" orientation="landscape" r:id="rId1"/>
  <headerFooter differentFirst="1" alignWithMargins="0">
    <oddHeader>&amp;C&amp;9&amp;P</oddHeader>
    <oddFooter>&amp;R&amp;9ЦШВСМ ФСТ "Україна"</oddFooter>
  </headerFooter>
  <rowBreaks count="1" manualBreakCount="1">
    <brk id="25"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T152"/>
  <sheetViews>
    <sheetView view="pageBreakPreview" zoomScale="110" zoomScaleNormal="100" zoomScaleSheetLayoutView="110" workbookViewId="0">
      <selection activeCell="D5" sqref="D5:J6"/>
    </sheetView>
  </sheetViews>
  <sheetFormatPr defaultColWidth="9.109375" defaultRowHeight="13.2"/>
  <cols>
    <col min="1" max="1" width="39.44140625" style="121" customWidth="1"/>
    <col min="2" max="2" width="8.88671875" style="121" customWidth="1"/>
    <col min="3" max="3" width="5" style="121" customWidth="1"/>
    <col min="4" max="4" width="14.6640625" style="121" customWidth="1"/>
    <col min="5" max="5" width="18.88671875" style="121" customWidth="1"/>
    <col min="6" max="6" width="6" style="121" customWidth="1"/>
    <col min="7" max="7" width="5.88671875" style="121" customWidth="1"/>
    <col min="8" max="10" width="6.6640625" style="121" customWidth="1"/>
    <col min="11" max="11" width="5" style="121" customWidth="1"/>
    <col min="12" max="12" width="8.44140625" style="121" customWidth="1"/>
    <col min="13" max="13" width="7.5546875" style="121" customWidth="1"/>
    <col min="14" max="14" width="8.44140625" style="122" customWidth="1"/>
    <col min="15" max="15" width="0.33203125" style="121" customWidth="1"/>
    <col min="16" max="16384" width="9.109375" style="121"/>
  </cols>
  <sheetData>
    <row r="1" spans="1:20" s="271" customFormat="1" ht="18" customHeight="1">
      <c r="K1" s="213" t="s">
        <v>88</v>
      </c>
      <c r="M1" s="213"/>
      <c r="N1" s="213"/>
    </row>
    <row r="2" spans="1:20" s="271" customFormat="1" ht="51.75" customHeight="1">
      <c r="B2" s="64"/>
      <c r="C2" s="64"/>
      <c r="E2" s="273"/>
      <c r="F2" s="64"/>
      <c r="G2" s="64"/>
      <c r="H2" s="64"/>
      <c r="I2" s="64"/>
      <c r="J2" s="64"/>
      <c r="K2" s="446" t="s">
        <v>293</v>
      </c>
      <c r="L2" s="446"/>
      <c r="M2" s="446"/>
      <c r="N2" s="446"/>
      <c r="O2" s="276"/>
      <c r="Q2" s="217"/>
    </row>
    <row r="3" spans="1:20" s="271" customFormat="1" ht="15.75" customHeight="1">
      <c r="B3" s="64"/>
      <c r="C3" s="64"/>
      <c r="E3" s="273"/>
      <c r="F3" s="64"/>
      <c r="G3" s="64"/>
      <c r="H3" s="64"/>
      <c r="I3" s="64"/>
      <c r="J3" s="64"/>
      <c r="K3" s="64"/>
      <c r="L3" s="272"/>
      <c r="M3" s="277"/>
      <c r="N3" s="272"/>
    </row>
    <row r="4" spans="1:20" s="278" customFormat="1" ht="29.25" customHeight="1" thickBot="1">
      <c r="A4" s="445" t="s">
        <v>294</v>
      </c>
      <c r="B4" s="445"/>
      <c r="C4" s="445"/>
      <c r="D4" s="445"/>
      <c r="E4" s="445"/>
      <c r="F4" s="445"/>
      <c r="G4" s="445"/>
      <c r="H4" s="445"/>
      <c r="I4" s="445"/>
      <c r="J4" s="445"/>
      <c r="K4" s="445"/>
      <c r="L4" s="445"/>
      <c r="M4" s="445"/>
      <c r="N4" s="445"/>
    </row>
    <row r="5" spans="1:20" s="97" customFormat="1" ht="24" customHeight="1" thickBot="1">
      <c r="A5" s="463" t="s">
        <v>0</v>
      </c>
      <c r="B5" s="465" t="s">
        <v>89</v>
      </c>
      <c r="C5" s="463" t="s">
        <v>90</v>
      </c>
      <c r="D5" s="65" t="s">
        <v>484</v>
      </c>
      <c r="E5" s="66" t="s">
        <v>3</v>
      </c>
      <c r="F5" s="460" t="s">
        <v>92</v>
      </c>
      <c r="G5" s="467"/>
      <c r="H5" s="467"/>
      <c r="I5" s="467"/>
      <c r="J5" s="461"/>
      <c r="K5" s="468" t="s">
        <v>4</v>
      </c>
      <c r="L5" s="465" t="s">
        <v>5</v>
      </c>
      <c r="M5" s="465" t="s">
        <v>6</v>
      </c>
      <c r="N5" s="465" t="s">
        <v>8</v>
      </c>
    </row>
    <row r="6" spans="1:20" s="97" customFormat="1" ht="24" customHeight="1" thickBot="1">
      <c r="A6" s="464"/>
      <c r="B6" s="466"/>
      <c r="C6" s="464"/>
      <c r="D6" s="460" t="s">
        <v>93</v>
      </c>
      <c r="E6" s="461"/>
      <c r="F6" s="68" t="s">
        <v>10</v>
      </c>
      <c r="G6" s="68" t="s">
        <v>11</v>
      </c>
      <c r="H6" s="69" t="s">
        <v>94</v>
      </c>
      <c r="I6" s="68" t="s">
        <v>12</v>
      </c>
      <c r="J6" s="68" t="s">
        <v>13</v>
      </c>
      <c r="K6" s="469"/>
      <c r="L6" s="466"/>
      <c r="M6" s="466"/>
      <c r="N6" s="466"/>
    </row>
    <row r="7" spans="1:20" s="97" customFormat="1" ht="9" customHeight="1" thickBot="1">
      <c r="A7" s="98"/>
      <c r="B7" s="98"/>
      <c r="C7" s="98"/>
      <c r="D7" s="98"/>
      <c r="E7" s="98"/>
      <c r="F7" s="98"/>
      <c r="G7" s="98"/>
      <c r="H7" s="98"/>
      <c r="I7" s="98"/>
      <c r="J7" s="98"/>
      <c r="K7" s="98"/>
      <c r="L7" s="98"/>
      <c r="M7" s="98"/>
      <c r="N7" s="98"/>
    </row>
    <row r="8" spans="1:20" s="99" customFormat="1" ht="24" customHeight="1">
      <c r="A8" s="489" t="s">
        <v>95</v>
      </c>
      <c r="B8" s="489"/>
      <c r="C8" s="489"/>
      <c r="D8" s="489"/>
      <c r="E8" s="489"/>
      <c r="F8" s="489"/>
      <c r="G8" s="489"/>
      <c r="H8" s="489"/>
      <c r="I8" s="489"/>
      <c r="J8" s="489"/>
      <c r="K8" s="489"/>
      <c r="L8" s="489"/>
      <c r="M8" s="489"/>
      <c r="N8" s="489"/>
      <c r="O8" s="491"/>
    </row>
    <row r="9" spans="1:20" s="100" customFormat="1" ht="17.25" customHeight="1">
      <c r="A9" s="489" t="s">
        <v>235</v>
      </c>
      <c r="B9" s="489"/>
      <c r="C9" s="489"/>
      <c r="D9" s="489"/>
      <c r="E9" s="489"/>
      <c r="F9" s="489"/>
      <c r="G9" s="489"/>
      <c r="H9" s="489"/>
      <c r="I9" s="489"/>
      <c r="J9" s="489"/>
      <c r="K9" s="489"/>
      <c r="L9" s="489"/>
      <c r="M9" s="489"/>
      <c r="N9" s="489"/>
      <c r="O9" s="489"/>
    </row>
    <row r="10" spans="1:20" s="101" customFormat="1" ht="20.25" customHeight="1">
      <c r="A10" s="490" t="s">
        <v>148</v>
      </c>
      <c r="B10" s="490"/>
      <c r="C10" s="490"/>
      <c r="D10" s="490"/>
      <c r="E10" s="490"/>
      <c r="F10" s="490"/>
      <c r="G10" s="490"/>
      <c r="H10" s="490"/>
      <c r="I10" s="490"/>
      <c r="J10" s="490"/>
      <c r="K10" s="490"/>
      <c r="L10" s="490"/>
      <c r="M10" s="490"/>
      <c r="N10" s="490"/>
      <c r="O10" s="490"/>
    </row>
    <row r="11" spans="1:20" s="390" customFormat="1" ht="20.25" customHeight="1">
      <c r="A11" s="484" t="s">
        <v>423</v>
      </c>
      <c r="B11" s="484"/>
      <c r="C11" s="484"/>
      <c r="D11" s="484"/>
      <c r="E11" s="484"/>
      <c r="F11" s="484"/>
      <c r="G11" s="484"/>
      <c r="H11" s="484"/>
      <c r="I11" s="484"/>
      <c r="J11" s="484"/>
      <c r="K11" s="484"/>
      <c r="L11" s="484"/>
      <c r="M11" s="484"/>
      <c r="N11" s="484"/>
    </row>
    <row r="12" spans="1:20" s="392" customFormat="1" ht="20.25" customHeight="1">
      <c r="A12" s="481" t="s">
        <v>424</v>
      </c>
      <c r="B12" s="481"/>
      <c r="C12" s="481"/>
      <c r="D12" s="481"/>
      <c r="E12" s="481"/>
      <c r="F12" s="481"/>
      <c r="G12" s="481"/>
      <c r="H12" s="481"/>
      <c r="I12" s="481"/>
      <c r="J12" s="481"/>
      <c r="K12" s="481"/>
      <c r="L12" s="481"/>
      <c r="M12" s="481"/>
      <c r="N12" s="391"/>
      <c r="T12" s="393"/>
    </row>
    <row r="13" spans="1:20" s="394" customFormat="1" ht="20.25" customHeight="1">
      <c r="A13" s="485" t="s">
        <v>232</v>
      </c>
      <c r="B13" s="485"/>
      <c r="C13" s="485"/>
      <c r="D13" s="485"/>
      <c r="E13" s="485"/>
      <c r="F13" s="485"/>
      <c r="G13" s="485"/>
      <c r="H13" s="485"/>
      <c r="I13" s="485"/>
      <c r="J13" s="485"/>
      <c r="K13" s="485"/>
      <c r="L13" s="485"/>
      <c r="M13" s="485"/>
      <c r="N13" s="485"/>
      <c r="T13" s="395"/>
    </row>
    <row r="14" spans="1:20" s="106" customFormat="1" ht="28.8" customHeight="1">
      <c r="A14" s="396" t="s">
        <v>425</v>
      </c>
      <c r="B14" s="103" t="s">
        <v>426</v>
      </c>
      <c r="C14" s="104">
        <v>4</v>
      </c>
      <c r="D14" s="103" t="s">
        <v>59</v>
      </c>
      <c r="E14" s="103" t="s">
        <v>427</v>
      </c>
      <c r="F14" s="104">
        <v>90</v>
      </c>
      <c r="G14" s="104">
        <v>10</v>
      </c>
      <c r="H14" s="104">
        <v>19</v>
      </c>
      <c r="I14" s="104">
        <v>1</v>
      </c>
      <c r="J14" s="103">
        <f>F14+G14+H14+I14</f>
        <v>120</v>
      </c>
      <c r="K14" s="103" t="s">
        <v>131</v>
      </c>
      <c r="L14" s="103">
        <v>3401280</v>
      </c>
      <c r="M14" s="103">
        <f>J14*C14</f>
        <v>480</v>
      </c>
      <c r="N14" s="397"/>
    </row>
    <row r="15" spans="1:20" s="106" customFormat="1" ht="28.8" customHeight="1">
      <c r="A15" s="102" t="s">
        <v>428</v>
      </c>
      <c r="B15" s="103" t="s">
        <v>426</v>
      </c>
      <c r="C15" s="104">
        <v>4</v>
      </c>
      <c r="D15" s="103" t="s">
        <v>59</v>
      </c>
      <c r="E15" s="103" t="s">
        <v>429</v>
      </c>
      <c r="F15" s="104">
        <v>90</v>
      </c>
      <c r="G15" s="104">
        <v>10</v>
      </c>
      <c r="H15" s="104">
        <v>19</v>
      </c>
      <c r="I15" s="104">
        <v>1</v>
      </c>
      <c r="J15" s="103">
        <v>120</v>
      </c>
      <c r="K15" s="103" t="s">
        <v>131</v>
      </c>
      <c r="L15" s="103">
        <v>3401280</v>
      </c>
      <c r="M15" s="103">
        <f>J15*C15</f>
        <v>480</v>
      </c>
      <c r="N15" s="105"/>
      <c r="T15" s="106" t="s">
        <v>133</v>
      </c>
    </row>
    <row r="16" spans="1:20" s="106" customFormat="1" ht="28.8" customHeight="1">
      <c r="A16" s="102" t="s">
        <v>455</v>
      </c>
      <c r="B16" s="103" t="s">
        <v>430</v>
      </c>
      <c r="C16" s="104">
        <v>4</v>
      </c>
      <c r="D16" s="103" t="s">
        <v>59</v>
      </c>
      <c r="E16" s="103" t="s">
        <v>429</v>
      </c>
      <c r="F16" s="104">
        <v>90</v>
      </c>
      <c r="G16" s="104">
        <v>10</v>
      </c>
      <c r="H16" s="104">
        <v>19</v>
      </c>
      <c r="I16" s="104">
        <v>1</v>
      </c>
      <c r="J16" s="103">
        <v>120</v>
      </c>
      <c r="K16" s="103" t="s">
        <v>131</v>
      </c>
      <c r="L16" s="103">
        <v>3401280</v>
      </c>
      <c r="M16" s="103">
        <f>J16*C16</f>
        <v>480</v>
      </c>
      <c r="N16" s="105"/>
    </row>
    <row r="17" spans="1:14" s="106" customFormat="1" ht="28.8" customHeight="1">
      <c r="A17" s="102" t="s">
        <v>456</v>
      </c>
      <c r="B17" s="103" t="s">
        <v>430</v>
      </c>
      <c r="C17" s="104">
        <v>4</v>
      </c>
      <c r="D17" s="103" t="s">
        <v>59</v>
      </c>
      <c r="E17" s="103" t="s">
        <v>429</v>
      </c>
      <c r="F17" s="104">
        <v>90</v>
      </c>
      <c r="G17" s="104">
        <v>10</v>
      </c>
      <c r="H17" s="104">
        <v>19</v>
      </c>
      <c r="I17" s="104">
        <v>1</v>
      </c>
      <c r="J17" s="103">
        <v>120</v>
      </c>
      <c r="K17" s="103" t="s">
        <v>131</v>
      </c>
      <c r="L17" s="103">
        <v>3401280</v>
      </c>
      <c r="M17" s="103">
        <f>J17*C17</f>
        <v>480</v>
      </c>
      <c r="N17" s="105"/>
    </row>
    <row r="18" spans="1:14" s="377" customFormat="1" ht="16.5" customHeight="1">
      <c r="A18" s="366" t="s">
        <v>238</v>
      </c>
      <c r="B18" s="378"/>
      <c r="C18" s="379"/>
      <c r="D18" s="378"/>
      <c r="E18" s="378"/>
      <c r="F18" s="379"/>
      <c r="G18" s="379"/>
      <c r="H18" s="379"/>
      <c r="I18" s="379"/>
      <c r="J18" s="378"/>
      <c r="K18" s="378"/>
      <c r="L18" s="378"/>
      <c r="M18" s="378"/>
      <c r="N18" s="380"/>
    </row>
    <row r="19" spans="1:14" s="376" customFormat="1" ht="19.5" customHeight="1">
      <c r="A19" s="479" t="s">
        <v>233</v>
      </c>
      <c r="B19" s="480"/>
      <c r="C19" s="480"/>
      <c r="D19" s="480"/>
      <c r="E19" s="480"/>
      <c r="F19" s="480"/>
      <c r="G19" s="480"/>
      <c r="H19" s="480"/>
      <c r="I19" s="480"/>
      <c r="J19" s="480"/>
      <c r="K19" s="480"/>
      <c r="L19" s="480"/>
      <c r="M19" s="480"/>
      <c r="N19" s="480"/>
    </row>
    <row r="20" spans="1:14" s="106" customFormat="1" ht="28.8" customHeight="1">
      <c r="A20" s="102" t="s">
        <v>431</v>
      </c>
      <c r="B20" s="103" t="s">
        <v>432</v>
      </c>
      <c r="C20" s="104">
        <v>3</v>
      </c>
      <c r="D20" s="103" t="s">
        <v>59</v>
      </c>
      <c r="E20" s="103" t="s">
        <v>433</v>
      </c>
      <c r="F20" s="104">
        <v>90</v>
      </c>
      <c r="G20" s="104">
        <v>6</v>
      </c>
      <c r="H20" s="104">
        <v>13</v>
      </c>
      <c r="I20" s="104">
        <v>1</v>
      </c>
      <c r="J20" s="103">
        <v>110</v>
      </c>
      <c r="K20" s="103" t="s">
        <v>131</v>
      </c>
      <c r="L20" s="103">
        <v>3401280</v>
      </c>
      <c r="M20" s="103">
        <v>330</v>
      </c>
      <c r="N20" s="105"/>
    </row>
    <row r="21" spans="1:14" s="377" customFormat="1" ht="19.5" customHeight="1">
      <c r="A21" s="381" t="s">
        <v>239</v>
      </c>
      <c r="B21" s="382"/>
      <c r="C21" s="383"/>
      <c r="D21" s="108"/>
      <c r="E21" s="108"/>
      <c r="F21" s="107"/>
      <c r="G21" s="107"/>
      <c r="H21" s="107"/>
      <c r="I21" s="107"/>
      <c r="J21" s="108"/>
      <c r="K21" s="108"/>
      <c r="L21" s="109"/>
      <c r="M21" s="108"/>
      <c r="N21" s="384"/>
    </row>
    <row r="22" spans="1:14" s="376" customFormat="1" ht="21" customHeight="1">
      <c r="A22" s="470" t="s">
        <v>434</v>
      </c>
      <c r="B22" s="471"/>
      <c r="C22" s="471"/>
      <c r="D22" s="471"/>
      <c r="E22" s="471"/>
      <c r="F22" s="471"/>
      <c r="G22" s="471"/>
      <c r="H22" s="471"/>
      <c r="I22" s="471"/>
      <c r="J22" s="471"/>
      <c r="K22" s="471"/>
      <c r="L22" s="471"/>
      <c r="M22" s="471"/>
      <c r="N22" s="471"/>
    </row>
    <row r="23" spans="1:14" s="106" customFormat="1" ht="28.8" customHeight="1">
      <c r="A23" s="102" t="s">
        <v>457</v>
      </c>
      <c r="B23" s="103" t="s">
        <v>435</v>
      </c>
      <c r="C23" s="104">
        <v>3</v>
      </c>
      <c r="D23" s="103" t="s">
        <v>163</v>
      </c>
      <c r="E23" s="103" t="s">
        <v>436</v>
      </c>
      <c r="F23" s="104">
        <v>90</v>
      </c>
      <c r="G23" s="104">
        <v>10</v>
      </c>
      <c r="H23" s="104">
        <v>19</v>
      </c>
      <c r="I23" s="104">
        <v>1</v>
      </c>
      <c r="J23" s="103">
        <v>120</v>
      </c>
      <c r="K23" s="103" t="s">
        <v>131</v>
      </c>
      <c r="L23" s="103">
        <v>3401280</v>
      </c>
      <c r="M23" s="103">
        <v>360</v>
      </c>
      <c r="N23" s="105"/>
    </row>
    <row r="24" spans="1:14" s="377" customFormat="1" ht="17.25" customHeight="1">
      <c r="A24" s="385" t="s">
        <v>437</v>
      </c>
      <c r="B24" s="379"/>
      <c r="C24" s="379"/>
      <c r="D24" s="379"/>
      <c r="E24" s="379"/>
      <c r="F24" s="379"/>
      <c r="G24" s="379"/>
      <c r="H24" s="379"/>
      <c r="I24" s="379"/>
      <c r="J24" s="379"/>
      <c r="K24" s="379"/>
      <c r="L24" s="379"/>
      <c r="M24" s="379"/>
      <c r="N24" s="380"/>
    </row>
    <row r="25" spans="1:14" s="377" customFormat="1" ht="20.25" customHeight="1">
      <c r="A25" s="474" t="s">
        <v>241</v>
      </c>
      <c r="B25" s="472"/>
      <c r="C25" s="472"/>
      <c r="D25" s="472"/>
      <c r="E25" s="472"/>
      <c r="F25" s="472"/>
      <c r="G25" s="472"/>
      <c r="H25" s="472"/>
      <c r="I25" s="472"/>
      <c r="J25" s="472"/>
      <c r="K25" s="472"/>
      <c r="L25" s="472"/>
      <c r="M25" s="472"/>
      <c r="N25" s="472"/>
    </row>
    <row r="26" spans="1:14" s="106" customFormat="1" ht="28.8" customHeight="1">
      <c r="A26" s="102" t="s">
        <v>438</v>
      </c>
      <c r="B26" s="103" t="s">
        <v>62</v>
      </c>
      <c r="C26" s="104">
        <v>3</v>
      </c>
      <c r="D26" s="103" t="s">
        <v>164</v>
      </c>
      <c r="E26" s="103" t="s">
        <v>439</v>
      </c>
      <c r="F26" s="104">
        <v>70</v>
      </c>
      <c r="G26" s="104">
        <v>5</v>
      </c>
      <c r="H26" s="104">
        <v>14</v>
      </c>
      <c r="I26" s="104">
        <v>1</v>
      </c>
      <c r="J26" s="103">
        <v>90</v>
      </c>
      <c r="K26" s="103" t="s">
        <v>131</v>
      </c>
      <c r="L26" s="103">
        <v>3401280</v>
      </c>
      <c r="M26" s="103">
        <v>270</v>
      </c>
      <c r="N26" s="105"/>
    </row>
    <row r="27" spans="1:14" s="377" customFormat="1" ht="17.399999999999999" customHeight="1">
      <c r="A27" s="385" t="s">
        <v>440</v>
      </c>
      <c r="B27" s="379"/>
      <c r="C27" s="379"/>
      <c r="D27" s="379"/>
      <c r="E27" s="379"/>
      <c r="F27" s="379"/>
      <c r="G27" s="379"/>
      <c r="H27" s="379"/>
      <c r="I27" s="379"/>
      <c r="J27" s="379"/>
      <c r="K27" s="379"/>
      <c r="L27" s="379"/>
      <c r="M27" s="379"/>
      <c r="N27" s="386"/>
    </row>
    <row r="28" spans="1:14" s="375" customFormat="1" ht="23.25" customHeight="1">
      <c r="A28" s="475" t="s">
        <v>234</v>
      </c>
      <c r="B28" s="476"/>
      <c r="C28" s="476"/>
      <c r="D28" s="476"/>
      <c r="E28" s="476"/>
      <c r="F28" s="476"/>
      <c r="G28" s="476"/>
      <c r="H28" s="476"/>
      <c r="I28" s="476"/>
      <c r="J28" s="476"/>
      <c r="K28" s="476"/>
      <c r="L28" s="476"/>
      <c r="M28" s="476"/>
      <c r="N28" s="476"/>
    </row>
    <row r="29" spans="1:14" s="376" customFormat="1" ht="6.75" hidden="1" customHeight="1">
      <c r="A29" s="477"/>
      <c r="B29" s="478"/>
      <c r="C29" s="478"/>
      <c r="D29" s="478"/>
      <c r="E29" s="478"/>
      <c r="F29" s="478"/>
      <c r="G29" s="478"/>
      <c r="H29" s="478"/>
      <c r="I29" s="478"/>
      <c r="J29" s="478"/>
      <c r="K29" s="478"/>
      <c r="L29" s="478"/>
      <c r="M29" s="478"/>
      <c r="N29" s="478"/>
    </row>
    <row r="30" spans="1:14" s="106" customFormat="1" ht="28.8" customHeight="1">
      <c r="A30" s="102" t="s">
        <v>441</v>
      </c>
      <c r="B30" s="103" t="s">
        <v>61</v>
      </c>
      <c r="C30" s="104">
        <v>4</v>
      </c>
      <c r="D30" s="103" t="s">
        <v>150</v>
      </c>
      <c r="E30" s="103" t="s">
        <v>433</v>
      </c>
      <c r="F30" s="104">
        <v>74</v>
      </c>
      <c r="G30" s="104">
        <v>7</v>
      </c>
      <c r="H30" s="104">
        <v>18</v>
      </c>
      <c r="I30" s="104">
        <v>1</v>
      </c>
      <c r="J30" s="103">
        <v>100</v>
      </c>
      <c r="K30" s="103" t="s">
        <v>131</v>
      </c>
      <c r="L30" s="103">
        <v>3401280</v>
      </c>
      <c r="M30" s="103">
        <v>400</v>
      </c>
      <c r="N30" s="105"/>
    </row>
    <row r="31" spans="1:14" s="106" customFormat="1" ht="39" customHeight="1">
      <c r="A31" s="102" t="s">
        <v>458</v>
      </c>
      <c r="B31" s="103" t="s">
        <v>435</v>
      </c>
      <c r="C31" s="104">
        <v>4</v>
      </c>
      <c r="D31" s="103" t="s">
        <v>442</v>
      </c>
      <c r="E31" s="103" t="s">
        <v>433</v>
      </c>
      <c r="F31" s="104">
        <v>74</v>
      </c>
      <c r="G31" s="104">
        <v>7</v>
      </c>
      <c r="H31" s="104">
        <v>18</v>
      </c>
      <c r="I31" s="104">
        <v>1</v>
      </c>
      <c r="J31" s="103">
        <v>100</v>
      </c>
      <c r="K31" s="103" t="s">
        <v>131</v>
      </c>
      <c r="L31" s="103">
        <v>3401280</v>
      </c>
      <c r="M31" s="103">
        <v>400</v>
      </c>
      <c r="N31" s="105"/>
    </row>
    <row r="32" spans="1:14" s="377" customFormat="1" ht="16.2" customHeight="1">
      <c r="A32" s="366" t="s">
        <v>240</v>
      </c>
      <c r="B32" s="378"/>
      <c r="C32" s="379"/>
      <c r="D32" s="378"/>
      <c r="E32" s="378"/>
      <c r="F32" s="379"/>
      <c r="G32" s="379"/>
      <c r="H32" s="379"/>
      <c r="I32" s="379"/>
      <c r="J32" s="378"/>
      <c r="K32" s="378"/>
      <c r="L32" s="378"/>
      <c r="M32" s="378"/>
      <c r="N32" s="380"/>
    </row>
    <row r="33" spans="1:15" s="375" customFormat="1" ht="21.75" customHeight="1">
      <c r="A33" s="479" t="s">
        <v>151</v>
      </c>
      <c r="B33" s="480"/>
      <c r="C33" s="480"/>
      <c r="D33" s="480"/>
      <c r="E33" s="480"/>
      <c r="F33" s="480"/>
      <c r="G33" s="480"/>
      <c r="H33" s="480"/>
      <c r="I33" s="480"/>
      <c r="J33" s="480"/>
      <c r="K33" s="480"/>
      <c r="L33" s="480"/>
      <c r="M33" s="480"/>
      <c r="N33" s="480"/>
    </row>
    <row r="34" spans="1:15" s="106" customFormat="1" ht="43.2" customHeight="1">
      <c r="A34" s="102" t="s">
        <v>443</v>
      </c>
      <c r="B34" s="103" t="s">
        <v>432</v>
      </c>
      <c r="C34" s="104">
        <v>3</v>
      </c>
      <c r="D34" s="103" t="s">
        <v>59</v>
      </c>
      <c r="E34" s="103" t="s">
        <v>436</v>
      </c>
      <c r="F34" s="104">
        <v>72</v>
      </c>
      <c r="G34" s="104">
        <v>6</v>
      </c>
      <c r="H34" s="104">
        <v>11</v>
      </c>
      <c r="I34" s="104">
        <v>1</v>
      </c>
      <c r="J34" s="103">
        <v>90</v>
      </c>
      <c r="K34" s="103" t="s">
        <v>131</v>
      </c>
      <c r="L34" s="103">
        <v>3401280</v>
      </c>
      <c r="M34" s="103">
        <v>270</v>
      </c>
      <c r="N34" s="105"/>
    </row>
    <row r="35" spans="1:15" s="377" customFormat="1" ht="17.25" customHeight="1">
      <c r="A35" s="366" t="s">
        <v>444</v>
      </c>
      <c r="B35" s="378"/>
      <c r="C35" s="379"/>
      <c r="D35" s="378"/>
      <c r="E35" s="378"/>
      <c r="F35" s="379"/>
      <c r="G35" s="379"/>
      <c r="H35" s="379"/>
      <c r="I35" s="379"/>
      <c r="J35" s="378"/>
      <c r="K35" s="378"/>
      <c r="L35" s="378"/>
      <c r="M35" s="378"/>
      <c r="N35" s="380"/>
    </row>
    <row r="36" spans="1:15" s="392" customFormat="1" ht="28.8" customHeight="1">
      <c r="A36" s="481" t="s">
        <v>308</v>
      </c>
      <c r="B36" s="481"/>
      <c r="C36" s="481"/>
      <c r="D36" s="481"/>
      <c r="E36" s="481"/>
      <c r="F36" s="481"/>
      <c r="G36" s="481"/>
      <c r="H36" s="481"/>
      <c r="I36" s="481"/>
      <c r="J36" s="481"/>
      <c r="K36" s="481"/>
      <c r="L36" s="481"/>
      <c r="M36" s="481"/>
      <c r="N36" s="481"/>
    </row>
    <row r="37" spans="1:15" s="375" customFormat="1" ht="20.25" customHeight="1">
      <c r="A37" s="482" t="s">
        <v>445</v>
      </c>
      <c r="B37" s="483"/>
      <c r="C37" s="483"/>
      <c r="D37" s="483"/>
      <c r="E37" s="483"/>
      <c r="F37" s="483"/>
      <c r="G37" s="483"/>
      <c r="H37" s="483"/>
      <c r="I37" s="483"/>
      <c r="J37" s="483"/>
      <c r="K37" s="483"/>
      <c r="L37" s="483"/>
      <c r="M37" s="483"/>
      <c r="N37" s="483"/>
    </row>
    <row r="38" spans="1:15" s="106" customFormat="1" ht="28.8" customHeight="1">
      <c r="A38" s="102" t="s">
        <v>446</v>
      </c>
      <c r="B38" s="103" t="s">
        <v>447</v>
      </c>
      <c r="C38" s="104">
        <v>3</v>
      </c>
      <c r="D38" s="103" t="s">
        <v>271</v>
      </c>
      <c r="E38" s="103" t="s">
        <v>152</v>
      </c>
      <c r="F38" s="104">
        <v>150</v>
      </c>
      <c r="G38" s="104">
        <v>25</v>
      </c>
      <c r="H38" s="104">
        <v>19</v>
      </c>
      <c r="I38" s="104">
        <v>1</v>
      </c>
      <c r="J38" s="103">
        <v>195</v>
      </c>
      <c r="K38" s="103" t="s">
        <v>131</v>
      </c>
      <c r="L38" s="103">
        <v>3401280</v>
      </c>
      <c r="M38" s="103">
        <v>585</v>
      </c>
      <c r="N38" s="105"/>
    </row>
    <row r="39" spans="1:15" s="106" customFormat="1" ht="28.8" customHeight="1">
      <c r="A39" s="102" t="s">
        <v>448</v>
      </c>
      <c r="B39" s="103" t="s">
        <v>449</v>
      </c>
      <c r="C39" s="104">
        <v>3</v>
      </c>
      <c r="D39" s="103" t="s">
        <v>271</v>
      </c>
      <c r="E39" s="103" t="s">
        <v>152</v>
      </c>
      <c r="F39" s="104">
        <v>200</v>
      </c>
      <c r="G39" s="104">
        <v>25</v>
      </c>
      <c r="H39" s="104">
        <v>14</v>
      </c>
      <c r="I39" s="104">
        <v>1</v>
      </c>
      <c r="J39" s="103">
        <v>240</v>
      </c>
      <c r="K39" s="103" t="s">
        <v>131</v>
      </c>
      <c r="L39" s="103">
        <v>3401280</v>
      </c>
      <c r="M39" s="103">
        <v>720</v>
      </c>
      <c r="N39" s="105"/>
    </row>
    <row r="40" spans="1:15" s="106" customFormat="1" ht="28.8" customHeight="1">
      <c r="A40" s="102" t="s">
        <v>450</v>
      </c>
      <c r="B40" s="103" t="s">
        <v>451</v>
      </c>
      <c r="C40" s="104">
        <v>3</v>
      </c>
      <c r="D40" s="103" t="s">
        <v>242</v>
      </c>
      <c r="E40" s="103" t="s">
        <v>152</v>
      </c>
      <c r="F40" s="104">
        <v>200</v>
      </c>
      <c r="G40" s="104">
        <v>25</v>
      </c>
      <c r="H40" s="104">
        <v>19</v>
      </c>
      <c r="I40" s="104">
        <v>1</v>
      </c>
      <c r="J40" s="103">
        <v>245</v>
      </c>
      <c r="K40" s="103" t="s">
        <v>131</v>
      </c>
      <c r="L40" s="103">
        <v>3401280</v>
      </c>
      <c r="M40" s="103">
        <v>735</v>
      </c>
      <c r="N40" s="105"/>
    </row>
    <row r="41" spans="1:15" s="377" customFormat="1" ht="17.25" customHeight="1">
      <c r="A41" s="366" t="s">
        <v>452</v>
      </c>
      <c r="B41" s="378"/>
      <c r="C41" s="379"/>
      <c r="D41" s="378"/>
      <c r="E41" s="378"/>
      <c r="F41" s="379"/>
      <c r="G41" s="379"/>
      <c r="H41" s="379"/>
      <c r="I41" s="379"/>
      <c r="J41" s="378"/>
      <c r="K41" s="378"/>
      <c r="L41" s="378"/>
      <c r="M41" s="378"/>
      <c r="N41" s="380"/>
    </row>
    <row r="42" spans="1:15" s="74" customFormat="1" ht="15.6" customHeight="1">
      <c r="A42" s="387" t="s">
        <v>453</v>
      </c>
      <c r="B42" s="386"/>
      <c r="C42" s="386"/>
      <c r="D42" s="472"/>
      <c r="E42" s="472"/>
      <c r="F42" s="386"/>
      <c r="G42" s="386"/>
      <c r="H42" s="386"/>
      <c r="I42" s="386"/>
      <c r="J42" s="386"/>
      <c r="K42" s="386"/>
      <c r="L42" s="386"/>
      <c r="M42" s="386"/>
      <c r="N42" s="388"/>
    </row>
    <row r="43" spans="1:15" s="74" customFormat="1" ht="25.5" customHeight="1">
      <c r="A43" s="473" t="s">
        <v>485</v>
      </c>
      <c r="B43" s="473"/>
      <c r="C43" s="473"/>
      <c r="D43" s="473"/>
      <c r="E43" s="473"/>
      <c r="F43" s="473"/>
      <c r="G43" s="473"/>
      <c r="H43" s="473"/>
      <c r="I43" s="473"/>
      <c r="J43" s="473"/>
      <c r="K43" s="473"/>
      <c r="L43" s="473"/>
      <c r="M43" s="473"/>
      <c r="N43" s="473"/>
      <c r="O43" s="389"/>
    </row>
    <row r="44" spans="1:15" s="106" customFormat="1" ht="28.8" customHeight="1">
      <c r="A44" s="102" t="s">
        <v>454</v>
      </c>
      <c r="B44" s="103" t="s">
        <v>62</v>
      </c>
      <c r="C44" s="104">
        <v>3</v>
      </c>
      <c r="D44" s="103" t="s">
        <v>59</v>
      </c>
      <c r="E44" s="103" t="s">
        <v>149</v>
      </c>
      <c r="F44" s="104">
        <v>120</v>
      </c>
      <c r="G44" s="104">
        <v>20</v>
      </c>
      <c r="H44" s="104">
        <v>80</v>
      </c>
      <c r="I44" s="104">
        <v>10</v>
      </c>
      <c r="J44" s="103">
        <v>230</v>
      </c>
      <c r="K44" s="103" t="s">
        <v>97</v>
      </c>
      <c r="L44" s="103">
        <v>3401280</v>
      </c>
      <c r="M44" s="103">
        <v>690</v>
      </c>
      <c r="N44" s="105"/>
    </row>
    <row r="45" spans="1:15" s="377" customFormat="1" ht="16.5" customHeight="1">
      <c r="A45" s="366" t="s">
        <v>239</v>
      </c>
      <c r="B45" s="378"/>
      <c r="C45" s="379"/>
      <c r="D45" s="378"/>
      <c r="E45" s="378"/>
      <c r="F45" s="379"/>
      <c r="G45" s="379"/>
      <c r="H45" s="379"/>
      <c r="I45" s="379"/>
      <c r="J45" s="378"/>
      <c r="K45" s="378"/>
      <c r="L45" s="378"/>
      <c r="M45" s="378"/>
      <c r="N45" s="380"/>
    </row>
    <row r="46" spans="1:15" s="83" customFormat="1" ht="13.8">
      <c r="A46" s="214" t="s">
        <v>459</v>
      </c>
      <c r="B46" s="110"/>
      <c r="C46" s="110"/>
      <c r="D46" s="486"/>
      <c r="E46" s="486"/>
      <c r="F46" s="224"/>
      <c r="G46" s="224"/>
      <c r="H46" s="224"/>
      <c r="I46" s="224"/>
      <c r="J46" s="224"/>
      <c r="K46" s="224"/>
      <c r="L46" s="224"/>
      <c r="M46" s="224"/>
      <c r="N46" s="111"/>
    </row>
    <row r="47" spans="1:15" customFormat="1" ht="13.95" customHeight="1">
      <c r="A47" s="112"/>
      <c r="B47" s="112"/>
      <c r="C47" s="112"/>
      <c r="D47" s="113"/>
      <c r="E47" s="114"/>
      <c r="F47" s="112"/>
      <c r="G47" s="112"/>
      <c r="H47" s="112"/>
      <c r="I47" s="112"/>
      <c r="J47" s="112"/>
      <c r="K47" s="112"/>
      <c r="L47" s="112"/>
      <c r="M47" s="112"/>
      <c r="N47" s="115"/>
    </row>
    <row r="48" spans="1:15" s="35" customFormat="1" ht="12" customHeight="1">
      <c r="A48" s="487" t="s">
        <v>153</v>
      </c>
      <c r="B48" s="487"/>
      <c r="C48" s="487"/>
      <c r="D48" s="487"/>
      <c r="E48" s="487"/>
      <c r="F48" s="487"/>
      <c r="G48" s="487"/>
      <c r="H48" s="487"/>
      <c r="I48" s="487"/>
      <c r="J48" s="487"/>
      <c r="K48" s="487"/>
      <c r="L48" s="487"/>
      <c r="M48" s="487"/>
      <c r="N48" s="487"/>
      <c r="O48" s="487"/>
    </row>
    <row r="49" spans="1:16" s="116" customFormat="1" ht="81.75" hidden="1" customHeight="1">
      <c r="N49" s="117"/>
    </row>
    <row r="50" spans="1:16" s="118" customFormat="1" ht="72" hidden="1" customHeight="1">
      <c r="A50" s="118" t="s">
        <v>154</v>
      </c>
      <c r="J50" s="488" t="s">
        <v>155</v>
      </c>
      <c r="K50" s="488"/>
      <c r="L50" s="488"/>
      <c r="M50" s="488"/>
      <c r="N50" s="488"/>
      <c r="O50" s="119"/>
      <c r="P50" s="120"/>
    </row>
    <row r="51" spans="1:16" s="116" customFormat="1" hidden="1"/>
    <row r="52" spans="1:16" s="116" customFormat="1" ht="16.5" customHeight="1">
      <c r="D52" s="163"/>
      <c r="E52" s="163"/>
    </row>
    <row r="53" spans="1:16" s="116" customFormat="1"/>
    <row r="54" spans="1:16" s="116" customFormat="1"/>
    <row r="55" spans="1:16" s="116" customFormat="1"/>
    <row r="56" spans="1:16" s="116" customFormat="1"/>
    <row r="57" spans="1:16" s="116" customFormat="1"/>
    <row r="58" spans="1:16" s="116" customFormat="1"/>
    <row r="59" spans="1:16" s="116" customFormat="1"/>
    <row r="60" spans="1:16" s="116" customFormat="1"/>
    <row r="61" spans="1:16" s="116" customFormat="1"/>
    <row r="62" spans="1:16" s="116" customFormat="1"/>
    <row r="63" spans="1:16" s="116" customFormat="1"/>
    <row r="64" spans="1:16" s="116" customFormat="1"/>
    <row r="65" spans="1:15" s="116" customFormat="1"/>
    <row r="66" spans="1:15" s="116" customFormat="1"/>
    <row r="67" spans="1:15" s="116" customFormat="1"/>
    <row r="68" spans="1:15" s="116" customFormat="1"/>
    <row r="69" spans="1:15" s="116" customFormat="1"/>
    <row r="70" spans="1:15">
      <c r="A70" s="116"/>
      <c r="B70" s="116"/>
      <c r="C70" s="116"/>
      <c r="D70" s="116"/>
      <c r="E70" s="116"/>
      <c r="F70" s="116"/>
      <c r="G70" s="116"/>
      <c r="H70" s="116"/>
      <c r="I70" s="116"/>
      <c r="J70" s="116"/>
      <c r="K70" s="116"/>
      <c r="L70" s="116"/>
      <c r="M70" s="116"/>
      <c r="N70" s="116"/>
      <c r="O70" s="116"/>
    </row>
    <row r="71" spans="1:15">
      <c r="N71" s="121"/>
    </row>
    <row r="72" spans="1:15">
      <c r="N72" s="121"/>
    </row>
    <row r="73" spans="1:15">
      <c r="N73" s="121"/>
    </row>
    <row r="74" spans="1:15">
      <c r="N74" s="121"/>
    </row>
    <row r="75" spans="1:15">
      <c r="N75" s="121"/>
    </row>
    <row r="76" spans="1:15">
      <c r="N76" s="121"/>
    </row>
    <row r="77" spans="1:15">
      <c r="N77" s="121"/>
    </row>
    <row r="78" spans="1:15">
      <c r="N78" s="121"/>
    </row>
    <row r="79" spans="1:15">
      <c r="N79" s="121"/>
    </row>
    <row r="80" spans="1:15">
      <c r="N80" s="121"/>
    </row>
    <row r="81" spans="14:14">
      <c r="N81" s="121"/>
    </row>
    <row r="82" spans="14:14">
      <c r="N82" s="121"/>
    </row>
    <row r="83" spans="14:14">
      <c r="N83" s="121"/>
    </row>
    <row r="84" spans="14:14">
      <c r="N84" s="121"/>
    </row>
    <row r="85" spans="14:14">
      <c r="N85" s="121"/>
    </row>
    <row r="86" spans="14:14">
      <c r="N86" s="121"/>
    </row>
    <row r="87" spans="14:14">
      <c r="N87" s="121"/>
    </row>
    <row r="88" spans="14:14">
      <c r="N88" s="121"/>
    </row>
    <row r="89" spans="14:14">
      <c r="N89" s="121"/>
    </row>
    <row r="90" spans="14:14">
      <c r="N90" s="121"/>
    </row>
    <row r="91" spans="14:14">
      <c r="N91" s="121"/>
    </row>
    <row r="92" spans="14:14">
      <c r="N92" s="121"/>
    </row>
    <row r="93" spans="14:14">
      <c r="N93" s="121"/>
    </row>
    <row r="94" spans="14:14">
      <c r="N94" s="121"/>
    </row>
    <row r="95" spans="14:14">
      <c r="N95" s="121"/>
    </row>
    <row r="96" spans="14:14">
      <c r="N96" s="121"/>
    </row>
    <row r="97" spans="14:14">
      <c r="N97" s="121"/>
    </row>
    <row r="98" spans="14:14">
      <c r="N98" s="121"/>
    </row>
    <row r="99" spans="14:14">
      <c r="N99" s="121"/>
    </row>
    <row r="100" spans="14:14">
      <c r="N100" s="121"/>
    </row>
    <row r="101" spans="14:14">
      <c r="N101" s="121"/>
    </row>
    <row r="102" spans="14:14">
      <c r="N102" s="121"/>
    </row>
    <row r="103" spans="14:14">
      <c r="N103" s="121"/>
    </row>
    <row r="104" spans="14:14">
      <c r="N104" s="121"/>
    </row>
    <row r="105" spans="14:14">
      <c r="N105" s="121"/>
    </row>
    <row r="106" spans="14:14">
      <c r="N106" s="121"/>
    </row>
    <row r="107" spans="14:14">
      <c r="N107" s="121"/>
    </row>
    <row r="108" spans="14:14">
      <c r="N108" s="121"/>
    </row>
    <row r="109" spans="14:14">
      <c r="N109" s="121"/>
    </row>
    <row r="110" spans="14:14">
      <c r="N110" s="121"/>
    </row>
    <row r="111" spans="14:14">
      <c r="N111" s="121"/>
    </row>
    <row r="112" spans="14:14">
      <c r="N112" s="121"/>
    </row>
    <row r="113" spans="14:14">
      <c r="N113" s="121"/>
    </row>
    <row r="114" spans="14:14">
      <c r="N114" s="121"/>
    </row>
    <row r="115" spans="14:14">
      <c r="N115" s="121"/>
    </row>
    <row r="116" spans="14:14">
      <c r="N116" s="121"/>
    </row>
    <row r="117" spans="14:14">
      <c r="N117" s="121"/>
    </row>
    <row r="118" spans="14:14">
      <c r="N118" s="121"/>
    </row>
    <row r="119" spans="14:14">
      <c r="N119" s="121"/>
    </row>
    <row r="120" spans="14:14">
      <c r="N120" s="121"/>
    </row>
    <row r="121" spans="14:14">
      <c r="N121" s="121"/>
    </row>
    <row r="122" spans="14:14">
      <c r="N122" s="121"/>
    </row>
    <row r="123" spans="14:14">
      <c r="N123" s="121"/>
    </row>
    <row r="124" spans="14:14">
      <c r="N124" s="121"/>
    </row>
    <row r="125" spans="14:14">
      <c r="N125" s="121"/>
    </row>
    <row r="126" spans="14:14">
      <c r="N126" s="121"/>
    </row>
    <row r="127" spans="14:14">
      <c r="N127" s="121"/>
    </row>
    <row r="128" spans="14:14">
      <c r="N128" s="121"/>
    </row>
    <row r="129" spans="14:14">
      <c r="N129" s="121"/>
    </row>
    <row r="130" spans="14:14">
      <c r="N130" s="121"/>
    </row>
    <row r="131" spans="14:14">
      <c r="N131" s="121"/>
    </row>
    <row r="132" spans="14:14">
      <c r="N132" s="121"/>
    </row>
    <row r="133" spans="14:14">
      <c r="N133" s="121"/>
    </row>
    <row r="134" spans="14:14">
      <c r="N134" s="121"/>
    </row>
    <row r="135" spans="14:14">
      <c r="N135" s="121"/>
    </row>
    <row r="136" spans="14:14">
      <c r="N136" s="121"/>
    </row>
    <row r="137" spans="14:14">
      <c r="N137" s="121"/>
    </row>
    <row r="138" spans="14:14">
      <c r="N138" s="121"/>
    </row>
    <row r="139" spans="14:14">
      <c r="N139" s="121"/>
    </row>
    <row r="140" spans="14:14">
      <c r="N140" s="121"/>
    </row>
    <row r="141" spans="14:14">
      <c r="N141" s="121"/>
    </row>
    <row r="142" spans="14:14">
      <c r="N142" s="121"/>
    </row>
    <row r="143" spans="14:14">
      <c r="N143" s="121"/>
    </row>
    <row r="144" spans="14:14">
      <c r="N144" s="121"/>
    </row>
    <row r="145" spans="14:14">
      <c r="N145" s="121"/>
    </row>
    <row r="146" spans="14:14">
      <c r="N146" s="121"/>
    </row>
    <row r="147" spans="14:14">
      <c r="N147" s="121"/>
    </row>
    <row r="148" spans="14:14">
      <c r="N148" s="121"/>
    </row>
    <row r="149" spans="14:14">
      <c r="N149" s="121"/>
    </row>
    <row r="150" spans="14:14">
      <c r="N150" s="121"/>
    </row>
    <row r="151" spans="14:14">
      <c r="N151" s="121"/>
    </row>
    <row r="152" spans="14:14">
      <c r="N152" s="121"/>
    </row>
  </sheetData>
  <mergeCells count="29">
    <mergeCell ref="D46:E46"/>
    <mergeCell ref="A48:O48"/>
    <mergeCell ref="J50:N50"/>
    <mergeCell ref="K2:N2"/>
    <mergeCell ref="A4:N4"/>
    <mergeCell ref="A9:O9"/>
    <mergeCell ref="A10:O10"/>
    <mergeCell ref="A8:O8"/>
    <mergeCell ref="A5:A6"/>
    <mergeCell ref="B5:B6"/>
    <mergeCell ref="C5:C6"/>
    <mergeCell ref="F5:J5"/>
    <mergeCell ref="K5:K6"/>
    <mergeCell ref="L5:L6"/>
    <mergeCell ref="M5:M6"/>
    <mergeCell ref="N5:N6"/>
    <mergeCell ref="A11:N11"/>
    <mergeCell ref="A12:M12"/>
    <mergeCell ref="A13:N13"/>
    <mergeCell ref="A19:N19"/>
    <mergeCell ref="D6:E6"/>
    <mergeCell ref="A22:N22"/>
    <mergeCell ref="D42:E42"/>
    <mergeCell ref="A43:N43"/>
    <mergeCell ref="A25:N25"/>
    <mergeCell ref="A28:N29"/>
    <mergeCell ref="A33:N33"/>
    <mergeCell ref="A36:N36"/>
    <mergeCell ref="A37:N37"/>
  </mergeCells>
  <printOptions horizontalCentered="1"/>
  <pageMargins left="0.23622047244094491" right="0.23622047244094491" top="1.1023622047244095" bottom="0.39370078740157483" header="0.94488188976377963" footer="0.23622047244094491"/>
  <pageSetup paperSize="9" scale="90" firstPageNumber="2" orientation="landscape" useFirstPageNumber="1" r:id="rId1"/>
  <headerFooter differentFirst="1" alignWithMargins="0">
    <oddHeader xml:space="preserve">&amp;C&amp;9&amp;P-1 </oddHeader>
    <oddFooter>&amp;R&amp;8ГО "ФСТ "Спартак"</oddFooter>
  </headerFooter>
  <rowBreaks count="2" manualBreakCount="2">
    <brk id="21" max="13" man="1"/>
    <brk id="42" max="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IW146"/>
  <sheetViews>
    <sheetView view="pageBreakPreview" zoomScaleNormal="100" zoomScaleSheetLayoutView="100" workbookViewId="0">
      <selection activeCell="K1" sqref="K1:O1"/>
    </sheetView>
  </sheetViews>
  <sheetFormatPr defaultColWidth="9.109375" defaultRowHeight="13.2"/>
  <cols>
    <col min="1" max="1" width="38.33203125" style="121" customWidth="1"/>
    <col min="2" max="2" width="11" style="121" customWidth="1"/>
    <col min="3" max="3" width="5.33203125" style="274" customWidth="1"/>
    <col min="4" max="4" width="15.44140625" style="121" customWidth="1"/>
    <col min="5" max="5" width="17.6640625" style="121" customWidth="1"/>
    <col min="6" max="6" width="6" style="121" customWidth="1"/>
    <col min="7" max="7" width="5.88671875" style="121" customWidth="1"/>
    <col min="8" max="8" width="6.6640625" style="121" customWidth="1"/>
    <col min="9" max="9" width="6.5546875" style="121" customWidth="1"/>
    <col min="10" max="10" width="6.6640625" style="121" customWidth="1"/>
    <col min="11" max="11" width="5" style="119" customWidth="1"/>
    <col min="12" max="12" width="8.44140625" style="119" customWidth="1"/>
    <col min="13" max="13" width="7.5546875" style="119" customWidth="1"/>
    <col min="14" max="14" width="7.5546875" style="121" hidden="1" customWidth="1"/>
    <col min="15" max="15" width="8.44140625" style="122" customWidth="1"/>
    <col min="16" max="16" width="0.33203125" style="121" customWidth="1"/>
    <col min="17" max="16384" width="9.109375" style="121"/>
  </cols>
  <sheetData>
    <row r="1" spans="1:257" s="271" customFormat="1" ht="18" customHeight="1">
      <c r="C1" s="349"/>
      <c r="J1" s="64"/>
      <c r="K1" s="492" t="s">
        <v>88</v>
      </c>
      <c r="L1" s="492"/>
      <c r="M1" s="492"/>
      <c r="N1" s="492"/>
      <c r="O1" s="492"/>
    </row>
    <row r="2" spans="1:257" s="271" customFormat="1" ht="51.75" customHeight="1">
      <c r="B2" s="64"/>
      <c r="C2" s="349"/>
      <c r="E2" s="273"/>
      <c r="F2" s="64"/>
      <c r="G2" s="64"/>
      <c r="H2" s="64"/>
      <c r="I2" s="64"/>
      <c r="J2" s="64"/>
      <c r="K2" s="446" t="s">
        <v>293</v>
      </c>
      <c r="L2" s="446"/>
      <c r="M2" s="446"/>
      <c r="N2" s="446"/>
      <c r="O2" s="446"/>
      <c r="Q2" s="217"/>
    </row>
    <row r="3" spans="1:257" s="271" customFormat="1" ht="15.75" customHeight="1">
      <c r="B3" s="64"/>
      <c r="C3" s="349"/>
      <c r="E3" s="273"/>
      <c r="F3" s="64"/>
      <c r="G3" s="64"/>
      <c r="H3" s="64"/>
      <c r="I3" s="64"/>
      <c r="J3" s="64"/>
      <c r="K3" s="64"/>
      <c r="L3" s="277"/>
      <c r="M3" s="277"/>
      <c r="N3" s="272"/>
    </row>
    <row r="4" spans="1:257" s="278" customFormat="1" ht="29.25" customHeight="1" thickBot="1">
      <c r="A4" s="445" t="s">
        <v>294</v>
      </c>
      <c r="B4" s="445"/>
      <c r="C4" s="445"/>
      <c r="D4" s="445"/>
      <c r="E4" s="445"/>
      <c r="F4" s="445"/>
      <c r="G4" s="445"/>
      <c r="H4" s="445"/>
      <c r="I4" s="445"/>
      <c r="J4" s="445"/>
      <c r="K4" s="445"/>
      <c r="L4" s="445"/>
      <c r="M4" s="445"/>
      <c r="N4" s="445"/>
    </row>
    <row r="5" spans="1:257" s="97" customFormat="1" ht="24" customHeight="1" thickBot="1">
      <c r="A5" s="463" t="s">
        <v>0</v>
      </c>
      <c r="B5" s="465" t="s">
        <v>89</v>
      </c>
      <c r="C5" s="501" t="s">
        <v>90</v>
      </c>
      <c r="D5" s="65" t="s">
        <v>91</v>
      </c>
      <c r="E5" s="66" t="s">
        <v>3</v>
      </c>
      <c r="F5" s="460" t="s">
        <v>92</v>
      </c>
      <c r="G5" s="467"/>
      <c r="H5" s="467"/>
      <c r="I5" s="467"/>
      <c r="J5" s="461"/>
      <c r="K5" s="468" t="s">
        <v>4</v>
      </c>
      <c r="L5" s="465" t="s">
        <v>5</v>
      </c>
      <c r="M5" s="465" t="s">
        <v>6</v>
      </c>
      <c r="N5" s="215"/>
      <c r="O5" s="465" t="s">
        <v>8</v>
      </c>
    </row>
    <row r="6" spans="1:257" s="97" customFormat="1" ht="24" customHeight="1" thickBot="1">
      <c r="A6" s="464"/>
      <c r="B6" s="466"/>
      <c r="C6" s="502"/>
      <c r="D6" s="460" t="s">
        <v>9</v>
      </c>
      <c r="E6" s="461"/>
      <c r="F6" s="68" t="s">
        <v>10</v>
      </c>
      <c r="G6" s="68" t="s">
        <v>11</v>
      </c>
      <c r="H6" s="69" t="s">
        <v>94</v>
      </c>
      <c r="I6" s="68" t="s">
        <v>12</v>
      </c>
      <c r="J6" s="68" t="s">
        <v>13</v>
      </c>
      <c r="K6" s="469"/>
      <c r="L6" s="466"/>
      <c r="M6" s="466"/>
      <c r="N6" s="216"/>
      <c r="O6" s="466"/>
    </row>
    <row r="7" spans="1:257" s="97" customFormat="1" ht="7.95" customHeight="1" thickBot="1">
      <c r="A7" s="98"/>
      <c r="B7" s="98"/>
      <c r="C7" s="349"/>
      <c r="D7" s="98"/>
      <c r="E7" s="98"/>
      <c r="F7" s="98"/>
      <c r="G7" s="98"/>
      <c r="H7" s="98"/>
      <c r="I7" s="98"/>
      <c r="J7" s="98"/>
      <c r="K7" s="98"/>
      <c r="L7" s="98"/>
      <c r="M7" s="98"/>
      <c r="N7" s="98"/>
      <c r="O7" s="98"/>
    </row>
    <row r="8" spans="1:257" s="99" customFormat="1" ht="20.25" customHeight="1">
      <c r="A8" s="489" t="s">
        <v>147</v>
      </c>
      <c r="B8" s="489"/>
      <c r="C8" s="489"/>
      <c r="D8" s="489"/>
      <c r="E8" s="489"/>
      <c r="F8" s="489"/>
      <c r="G8" s="489"/>
      <c r="H8" s="489"/>
      <c r="I8" s="489"/>
      <c r="J8" s="489"/>
      <c r="K8" s="489"/>
      <c r="L8" s="489"/>
      <c r="M8" s="489"/>
      <c r="N8" s="489"/>
      <c r="O8" s="489"/>
      <c r="P8" s="491"/>
    </row>
    <row r="9" spans="1:257" s="100" customFormat="1" ht="22.95" customHeight="1">
      <c r="A9" s="489" t="s">
        <v>235</v>
      </c>
      <c r="B9" s="489"/>
      <c r="C9" s="489"/>
      <c r="D9" s="489"/>
      <c r="E9" s="489"/>
      <c r="F9" s="489"/>
      <c r="G9" s="489"/>
      <c r="H9" s="489"/>
      <c r="I9" s="489"/>
      <c r="J9" s="489"/>
      <c r="K9" s="489"/>
      <c r="L9" s="489"/>
      <c r="M9" s="489"/>
      <c r="N9" s="489"/>
      <c r="O9" s="489"/>
      <c r="P9" s="489"/>
    </row>
    <row r="10" spans="1:257" customFormat="1" ht="18" customHeight="1">
      <c r="A10" s="493" t="s">
        <v>156</v>
      </c>
      <c r="B10" s="493"/>
      <c r="C10" s="493"/>
      <c r="D10" s="493"/>
      <c r="E10" s="493"/>
      <c r="F10" s="493"/>
      <c r="G10" s="493"/>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493"/>
      <c r="AH10" s="493"/>
      <c r="AI10" s="493"/>
      <c r="AJ10" s="493"/>
      <c r="AK10" s="493"/>
      <c r="AL10" s="493"/>
      <c r="AM10" s="493"/>
      <c r="AN10" s="493"/>
      <c r="AO10" s="493"/>
      <c r="AP10" s="493"/>
      <c r="AQ10" s="493"/>
      <c r="AR10" s="493"/>
      <c r="AS10" s="493"/>
      <c r="AT10" s="493"/>
      <c r="AU10" s="493"/>
      <c r="AV10" s="493"/>
      <c r="AW10" s="493"/>
      <c r="AX10" s="493"/>
      <c r="AY10" s="493"/>
      <c r="AZ10" s="493"/>
      <c r="BA10" s="493"/>
      <c r="BB10" s="493"/>
      <c r="BC10" s="493"/>
      <c r="BD10" s="493"/>
      <c r="BE10" s="493"/>
      <c r="BF10" s="493"/>
      <c r="BG10" s="493"/>
      <c r="BH10" s="493"/>
      <c r="BI10" s="493"/>
      <c r="BJ10" s="493"/>
      <c r="BK10" s="493"/>
      <c r="BL10" s="493"/>
      <c r="BM10" s="493"/>
      <c r="BN10" s="493"/>
      <c r="BO10" s="493"/>
      <c r="BP10" s="493"/>
      <c r="BQ10" s="493"/>
      <c r="BR10" s="493"/>
      <c r="BS10" s="493"/>
      <c r="BT10" s="493"/>
      <c r="BU10" s="493"/>
      <c r="BV10" s="493"/>
      <c r="BW10" s="493"/>
      <c r="BX10" s="493"/>
      <c r="BY10" s="493"/>
      <c r="BZ10" s="493"/>
      <c r="CA10" s="493"/>
      <c r="CB10" s="493"/>
      <c r="CC10" s="493"/>
      <c r="CD10" s="493"/>
      <c r="CE10" s="493"/>
      <c r="CF10" s="493"/>
      <c r="CG10" s="493"/>
      <c r="CH10" s="493"/>
      <c r="CI10" s="493"/>
      <c r="CJ10" s="493"/>
      <c r="CK10" s="493"/>
      <c r="CL10" s="493"/>
      <c r="CM10" s="493"/>
      <c r="CN10" s="493"/>
      <c r="CO10" s="493"/>
      <c r="CP10" s="493"/>
      <c r="CQ10" s="493"/>
      <c r="CR10" s="493"/>
      <c r="CS10" s="493"/>
      <c r="CT10" s="493"/>
      <c r="CU10" s="493"/>
      <c r="CV10" s="493"/>
      <c r="CW10" s="493"/>
      <c r="CX10" s="493"/>
      <c r="CY10" s="493"/>
      <c r="CZ10" s="493"/>
      <c r="DA10" s="493"/>
      <c r="DB10" s="493"/>
      <c r="DC10" s="493"/>
      <c r="DD10" s="493"/>
      <c r="DE10" s="493"/>
      <c r="DF10" s="493"/>
      <c r="DG10" s="493"/>
      <c r="DH10" s="493"/>
      <c r="DI10" s="493"/>
      <c r="DJ10" s="493"/>
      <c r="DK10" s="493"/>
      <c r="DL10" s="493"/>
      <c r="DM10" s="493"/>
      <c r="DN10" s="493"/>
      <c r="DO10" s="493"/>
      <c r="DP10" s="493"/>
      <c r="DQ10" s="493"/>
      <c r="DR10" s="493"/>
      <c r="DS10" s="493"/>
      <c r="DT10" s="493"/>
      <c r="DU10" s="493"/>
      <c r="DV10" s="493"/>
      <c r="DW10" s="493"/>
      <c r="DX10" s="493"/>
      <c r="DY10" s="493"/>
      <c r="DZ10" s="493"/>
      <c r="EA10" s="493"/>
      <c r="EB10" s="493"/>
      <c r="EC10" s="493"/>
      <c r="ED10" s="493"/>
      <c r="EE10" s="493"/>
      <c r="EF10" s="493"/>
      <c r="EG10" s="493"/>
      <c r="EH10" s="493"/>
      <c r="EI10" s="493"/>
      <c r="EJ10" s="493"/>
      <c r="EK10" s="493"/>
      <c r="EL10" s="493"/>
      <c r="EM10" s="493"/>
      <c r="EN10" s="493"/>
      <c r="EO10" s="493"/>
      <c r="EP10" s="493"/>
      <c r="EQ10" s="493"/>
      <c r="ER10" s="493"/>
      <c r="ES10" s="493"/>
      <c r="ET10" s="493"/>
      <c r="EU10" s="493"/>
      <c r="EV10" s="493"/>
      <c r="EW10" s="493"/>
      <c r="EX10" s="493"/>
      <c r="EY10" s="493"/>
      <c r="EZ10" s="493"/>
      <c r="FA10" s="493"/>
      <c r="FB10" s="493"/>
      <c r="FC10" s="493"/>
      <c r="FD10" s="493"/>
      <c r="FE10" s="493"/>
      <c r="FF10" s="493"/>
      <c r="FG10" s="493"/>
      <c r="FH10" s="493"/>
      <c r="FI10" s="493"/>
      <c r="FJ10" s="493"/>
      <c r="FK10" s="493"/>
      <c r="FL10" s="493"/>
      <c r="FM10" s="493"/>
      <c r="FN10" s="493"/>
      <c r="FO10" s="493"/>
      <c r="FP10" s="493"/>
      <c r="FQ10" s="493"/>
      <c r="FR10" s="493"/>
      <c r="FS10" s="493"/>
      <c r="FT10" s="493"/>
      <c r="FU10" s="493"/>
      <c r="FV10" s="493"/>
      <c r="FW10" s="493"/>
      <c r="FX10" s="493"/>
      <c r="FY10" s="493"/>
      <c r="FZ10" s="493"/>
      <c r="GA10" s="493"/>
      <c r="GB10" s="493"/>
      <c r="GC10" s="493"/>
      <c r="GD10" s="493"/>
      <c r="GE10" s="493"/>
      <c r="GF10" s="493"/>
      <c r="GG10" s="493"/>
      <c r="GH10" s="493"/>
      <c r="GI10" s="493"/>
      <c r="GJ10" s="493"/>
      <c r="GK10" s="493"/>
      <c r="GL10" s="493"/>
      <c r="GM10" s="493"/>
      <c r="GN10" s="493"/>
      <c r="GO10" s="493"/>
      <c r="GP10" s="493"/>
      <c r="GQ10" s="493"/>
      <c r="GR10" s="493"/>
      <c r="GS10" s="493"/>
      <c r="GT10" s="493"/>
      <c r="GU10" s="493"/>
      <c r="GV10" s="493"/>
      <c r="GW10" s="493"/>
      <c r="GX10" s="493"/>
      <c r="GY10" s="493"/>
      <c r="GZ10" s="493"/>
      <c r="HA10" s="493"/>
      <c r="HB10" s="493"/>
      <c r="HC10" s="493"/>
      <c r="HD10" s="493"/>
      <c r="HE10" s="493"/>
      <c r="HF10" s="493"/>
      <c r="HG10" s="493"/>
      <c r="HH10" s="493"/>
      <c r="HI10" s="493"/>
      <c r="HJ10" s="493"/>
      <c r="HK10" s="493"/>
      <c r="HL10" s="493"/>
      <c r="HM10" s="493"/>
      <c r="HN10" s="493"/>
      <c r="HO10" s="493"/>
      <c r="HP10" s="493"/>
      <c r="HQ10" s="493"/>
      <c r="HR10" s="493"/>
      <c r="HS10" s="493"/>
      <c r="HT10" s="493"/>
      <c r="HU10" s="493"/>
      <c r="HV10" s="493"/>
      <c r="HW10" s="493"/>
      <c r="HX10" s="493"/>
      <c r="HY10" s="493"/>
      <c r="HZ10" s="493"/>
      <c r="IA10" s="493"/>
      <c r="IB10" s="493"/>
      <c r="IC10" s="493"/>
      <c r="ID10" s="493"/>
      <c r="IE10" s="493"/>
      <c r="IF10" s="493"/>
      <c r="IG10" s="493"/>
      <c r="IH10" s="493"/>
      <c r="II10" s="493"/>
      <c r="IJ10" s="493"/>
      <c r="IK10" s="493"/>
      <c r="IL10" s="493"/>
      <c r="IM10" s="493"/>
      <c r="IN10" s="493"/>
      <c r="IO10" s="493"/>
      <c r="IP10" s="493"/>
      <c r="IQ10" s="493"/>
      <c r="IR10" s="493"/>
      <c r="IS10" s="493"/>
      <c r="IT10" s="493"/>
      <c r="IU10" s="493"/>
      <c r="IV10" s="493"/>
      <c r="IW10" s="123"/>
    </row>
    <row r="11" spans="1:257" s="112" customFormat="1" ht="21.6" customHeight="1">
      <c r="A11" s="500" t="s">
        <v>33</v>
      </c>
      <c r="B11" s="500"/>
      <c r="C11" s="500"/>
      <c r="D11" s="500"/>
      <c r="E11" s="500"/>
      <c r="F11" s="500"/>
      <c r="G11" s="500"/>
      <c r="H11" s="500"/>
      <c r="I11" s="500"/>
      <c r="J11" s="500"/>
      <c r="K11" s="500"/>
      <c r="L11" s="500"/>
      <c r="M11" s="500"/>
      <c r="N11" s="500"/>
      <c r="O11" s="500"/>
    </row>
    <row r="12" spans="1:257" s="234" customFormat="1" ht="23.25" customHeight="1">
      <c r="A12" s="325" t="s">
        <v>400</v>
      </c>
      <c r="B12" s="160" t="s">
        <v>140</v>
      </c>
      <c r="C12" s="95">
        <v>18</v>
      </c>
      <c r="D12" s="160" t="s">
        <v>137</v>
      </c>
      <c r="E12" s="160" t="s">
        <v>157</v>
      </c>
      <c r="F12" s="159">
        <v>14</v>
      </c>
      <c r="G12" s="159"/>
      <c r="H12" s="159"/>
      <c r="I12" s="159"/>
      <c r="J12" s="159">
        <f t="shared" ref="J12:J20" si="0">F12+G12</f>
        <v>14</v>
      </c>
      <c r="K12" s="159"/>
      <c r="L12" s="159">
        <v>3401280</v>
      </c>
      <c r="M12" s="159">
        <f>C12*J12</f>
        <v>252</v>
      </c>
      <c r="N12" s="326"/>
      <c r="O12" s="345"/>
    </row>
    <row r="13" spans="1:257" s="234" customFormat="1" ht="23.25" customHeight="1">
      <c r="A13" s="325" t="s">
        <v>243</v>
      </c>
      <c r="B13" s="160" t="s">
        <v>121</v>
      </c>
      <c r="C13" s="95">
        <v>6</v>
      </c>
      <c r="D13" s="160" t="s">
        <v>401</v>
      </c>
      <c r="E13" s="160" t="s">
        <v>157</v>
      </c>
      <c r="F13" s="159">
        <v>6</v>
      </c>
      <c r="G13" s="159">
        <v>1</v>
      </c>
      <c r="H13" s="159"/>
      <c r="I13" s="159"/>
      <c r="J13" s="159">
        <f>F13+G13</f>
        <v>7</v>
      </c>
      <c r="K13" s="159"/>
      <c r="L13" s="159">
        <v>3401280</v>
      </c>
      <c r="M13" s="159">
        <f>C13*J13</f>
        <v>42</v>
      </c>
      <c r="N13" s="326"/>
      <c r="O13" s="345"/>
    </row>
    <row r="14" spans="1:257" s="234" customFormat="1" ht="23.25" customHeight="1">
      <c r="A14" s="325" t="s">
        <v>400</v>
      </c>
      <c r="B14" s="160" t="s">
        <v>121</v>
      </c>
      <c r="C14" s="95">
        <v>16</v>
      </c>
      <c r="D14" s="160" t="s">
        <v>137</v>
      </c>
      <c r="E14" s="160" t="s">
        <v>157</v>
      </c>
      <c r="F14" s="159">
        <v>14</v>
      </c>
      <c r="G14" s="159"/>
      <c r="H14" s="159"/>
      <c r="I14" s="159"/>
      <c r="J14" s="159">
        <f t="shared" si="0"/>
        <v>14</v>
      </c>
      <c r="K14" s="159"/>
      <c r="L14" s="159">
        <v>3401280</v>
      </c>
      <c r="M14" s="159">
        <f t="shared" ref="M14:M20" si="1">C14*J14</f>
        <v>224</v>
      </c>
      <c r="N14" s="326"/>
      <c r="O14" s="345"/>
    </row>
    <row r="15" spans="1:257" s="234" customFormat="1" ht="23.25" customHeight="1">
      <c r="A15" s="325" t="s">
        <v>243</v>
      </c>
      <c r="B15" s="160" t="s">
        <v>105</v>
      </c>
      <c r="C15" s="95">
        <v>6</v>
      </c>
      <c r="D15" s="160" t="s">
        <v>402</v>
      </c>
      <c r="E15" s="160" t="s">
        <v>157</v>
      </c>
      <c r="F15" s="159">
        <v>6</v>
      </c>
      <c r="G15" s="159">
        <v>1</v>
      </c>
      <c r="H15" s="159"/>
      <c r="I15" s="159"/>
      <c r="J15" s="159">
        <f t="shared" si="0"/>
        <v>7</v>
      </c>
      <c r="K15" s="159"/>
      <c r="L15" s="159">
        <v>3401280</v>
      </c>
      <c r="M15" s="159">
        <f t="shared" si="1"/>
        <v>42</v>
      </c>
      <c r="N15" s="326"/>
      <c r="O15" s="345"/>
    </row>
    <row r="16" spans="1:257" s="234" customFormat="1" ht="23.25" customHeight="1">
      <c r="A16" s="325" t="s">
        <v>400</v>
      </c>
      <c r="B16" s="160" t="s">
        <v>105</v>
      </c>
      <c r="C16" s="95">
        <v>14</v>
      </c>
      <c r="D16" s="160" t="s">
        <v>137</v>
      </c>
      <c r="E16" s="160" t="s">
        <v>157</v>
      </c>
      <c r="F16" s="159">
        <v>14</v>
      </c>
      <c r="G16" s="159"/>
      <c r="H16" s="159"/>
      <c r="I16" s="159"/>
      <c r="J16" s="159">
        <f t="shared" si="0"/>
        <v>14</v>
      </c>
      <c r="K16" s="159"/>
      <c r="L16" s="159">
        <v>3401280</v>
      </c>
      <c r="M16" s="159">
        <f t="shared" si="1"/>
        <v>196</v>
      </c>
      <c r="N16" s="326"/>
      <c r="O16" s="345"/>
    </row>
    <row r="17" spans="1:16" s="234" customFormat="1" ht="23.25" customHeight="1">
      <c r="A17" s="325" t="s">
        <v>403</v>
      </c>
      <c r="B17" s="160" t="s">
        <v>237</v>
      </c>
      <c r="C17" s="95">
        <v>6</v>
      </c>
      <c r="D17" s="160" t="s">
        <v>404</v>
      </c>
      <c r="E17" s="160" t="s">
        <v>157</v>
      </c>
      <c r="F17" s="159">
        <v>5</v>
      </c>
      <c r="G17" s="159">
        <v>1</v>
      </c>
      <c r="H17" s="159"/>
      <c r="I17" s="159"/>
      <c r="J17" s="159">
        <f t="shared" si="0"/>
        <v>6</v>
      </c>
      <c r="K17" s="159"/>
      <c r="L17" s="159">
        <v>3401280</v>
      </c>
      <c r="M17" s="159">
        <f t="shared" si="1"/>
        <v>36</v>
      </c>
      <c r="N17" s="326"/>
      <c r="O17" s="345"/>
    </row>
    <row r="18" spans="1:16" s="234" customFormat="1" ht="23.25" customHeight="1">
      <c r="A18" s="325" t="s">
        <v>400</v>
      </c>
      <c r="B18" s="160" t="s">
        <v>78</v>
      </c>
      <c r="C18" s="95">
        <v>14.33</v>
      </c>
      <c r="D18" s="160" t="s">
        <v>137</v>
      </c>
      <c r="E18" s="160" t="s">
        <v>157</v>
      </c>
      <c r="F18" s="159">
        <v>14</v>
      </c>
      <c r="G18" s="159"/>
      <c r="H18" s="159"/>
      <c r="I18" s="159"/>
      <c r="J18" s="159">
        <f t="shared" si="0"/>
        <v>14</v>
      </c>
      <c r="K18" s="159"/>
      <c r="L18" s="159">
        <v>3401280</v>
      </c>
      <c r="M18" s="159">
        <v>196</v>
      </c>
      <c r="N18" s="326"/>
      <c r="O18" s="345"/>
      <c r="P18" s="234">
        <v>210</v>
      </c>
    </row>
    <row r="19" spans="1:16" s="234" customFormat="1" ht="23.25" customHeight="1">
      <c r="A19" s="325" t="s">
        <v>243</v>
      </c>
      <c r="B19" s="160" t="s">
        <v>101</v>
      </c>
      <c r="C19" s="95">
        <v>6</v>
      </c>
      <c r="D19" s="160" t="s">
        <v>405</v>
      </c>
      <c r="E19" s="160" t="s">
        <v>157</v>
      </c>
      <c r="F19" s="159">
        <v>6</v>
      </c>
      <c r="G19" s="159">
        <v>1</v>
      </c>
      <c r="H19" s="159"/>
      <c r="I19" s="159"/>
      <c r="J19" s="159">
        <f t="shared" si="0"/>
        <v>7</v>
      </c>
      <c r="K19" s="159"/>
      <c r="L19" s="159">
        <v>3401280</v>
      </c>
      <c r="M19" s="159">
        <f t="shared" si="1"/>
        <v>42</v>
      </c>
      <c r="N19" s="326"/>
      <c r="O19" s="345"/>
    </row>
    <row r="20" spans="1:16" s="234" customFormat="1" ht="22.8" customHeight="1">
      <c r="A20" s="325" t="s">
        <v>243</v>
      </c>
      <c r="B20" s="160" t="s">
        <v>62</v>
      </c>
      <c r="C20" s="95">
        <v>7</v>
      </c>
      <c r="D20" s="160" t="s">
        <v>406</v>
      </c>
      <c r="E20" s="160" t="s">
        <v>157</v>
      </c>
      <c r="F20" s="159">
        <v>6</v>
      </c>
      <c r="G20" s="159">
        <v>1</v>
      </c>
      <c r="H20" s="159"/>
      <c r="I20" s="159"/>
      <c r="J20" s="159">
        <f t="shared" si="0"/>
        <v>7</v>
      </c>
      <c r="K20" s="159"/>
      <c r="L20" s="159">
        <v>3401280</v>
      </c>
      <c r="M20" s="159">
        <f t="shared" si="1"/>
        <v>49</v>
      </c>
      <c r="N20" s="326"/>
      <c r="O20" s="345"/>
    </row>
    <row r="21" spans="1:16" s="329" customFormat="1">
      <c r="A21" s="338" t="s">
        <v>407</v>
      </c>
      <c r="B21" s="327"/>
      <c r="C21" s="350"/>
      <c r="D21" s="327"/>
      <c r="E21" s="327"/>
      <c r="F21" s="346">
        <f t="shared" ref="F21:K21" si="2">SUM(F12:F20)</f>
        <v>85</v>
      </c>
      <c r="G21" s="346">
        <f t="shared" si="2"/>
        <v>5</v>
      </c>
      <c r="H21" s="346">
        <f t="shared" si="2"/>
        <v>0</v>
      </c>
      <c r="I21" s="346">
        <f t="shared" si="2"/>
        <v>0</v>
      </c>
      <c r="J21" s="346">
        <f t="shared" si="2"/>
        <v>90</v>
      </c>
      <c r="K21" s="346">
        <f t="shared" si="2"/>
        <v>0</v>
      </c>
      <c r="L21" s="346"/>
      <c r="M21" s="346">
        <f>SUM(M12:M20)</f>
        <v>1079</v>
      </c>
      <c r="N21" s="328">
        <f>SUM(N12:N20)</f>
        <v>0</v>
      </c>
      <c r="O21" s="345"/>
      <c r="P21" s="329">
        <v>2094</v>
      </c>
    </row>
    <row r="22" spans="1:16" s="343" customFormat="1" ht="18.75" customHeight="1">
      <c r="A22" s="494" t="s">
        <v>166</v>
      </c>
      <c r="B22" s="495"/>
      <c r="C22" s="495"/>
      <c r="D22" s="495"/>
      <c r="E22" s="495"/>
      <c r="F22" s="495"/>
      <c r="G22" s="495"/>
      <c r="H22" s="495"/>
      <c r="I22" s="495"/>
      <c r="J22" s="495"/>
      <c r="K22" s="495"/>
      <c r="L22" s="495"/>
      <c r="M22" s="495"/>
      <c r="N22" s="496"/>
    </row>
    <row r="23" spans="1:16" s="234" customFormat="1" ht="28.2" customHeight="1">
      <c r="A23" s="325" t="s">
        <v>408</v>
      </c>
      <c r="B23" s="160" t="s">
        <v>57</v>
      </c>
      <c r="C23" s="95">
        <v>18</v>
      </c>
      <c r="D23" s="160" t="s">
        <v>163</v>
      </c>
      <c r="E23" s="160" t="s">
        <v>157</v>
      </c>
      <c r="F23" s="159">
        <v>7</v>
      </c>
      <c r="G23" s="159"/>
      <c r="H23" s="159"/>
      <c r="I23" s="159"/>
      <c r="J23" s="159">
        <f t="shared" ref="J23:J29" si="3">F23+G23</f>
        <v>7</v>
      </c>
      <c r="K23" s="159"/>
      <c r="L23" s="159">
        <v>3401280</v>
      </c>
      <c r="M23" s="159">
        <f t="shared" ref="M23:M29" si="4">C23*J23</f>
        <v>126</v>
      </c>
      <c r="N23" s="326"/>
      <c r="O23" s="345"/>
    </row>
    <row r="24" spans="1:16" s="234" customFormat="1" ht="28.2" customHeight="1">
      <c r="A24" s="325" t="s">
        <v>244</v>
      </c>
      <c r="B24" s="160" t="s">
        <v>57</v>
      </c>
      <c r="C24" s="95">
        <v>5</v>
      </c>
      <c r="D24" s="160" t="s">
        <v>158</v>
      </c>
      <c r="E24" s="160" t="s">
        <v>157</v>
      </c>
      <c r="F24" s="159">
        <v>5</v>
      </c>
      <c r="G24" s="159">
        <v>1</v>
      </c>
      <c r="H24" s="159"/>
      <c r="I24" s="159"/>
      <c r="J24" s="159">
        <f t="shared" si="3"/>
        <v>6</v>
      </c>
      <c r="K24" s="159"/>
      <c r="L24" s="159">
        <v>3401280</v>
      </c>
      <c r="M24" s="159">
        <f t="shared" si="4"/>
        <v>30</v>
      </c>
      <c r="N24" s="326"/>
      <c r="O24" s="345"/>
    </row>
    <row r="25" spans="1:16" s="234" customFormat="1" ht="28.2" customHeight="1">
      <c r="A25" s="325" t="s">
        <v>408</v>
      </c>
      <c r="B25" s="160" t="s">
        <v>101</v>
      </c>
      <c r="C25" s="95">
        <v>18</v>
      </c>
      <c r="D25" s="160" t="s">
        <v>163</v>
      </c>
      <c r="E25" s="160" t="s">
        <v>157</v>
      </c>
      <c r="F25" s="159">
        <v>7</v>
      </c>
      <c r="G25" s="159"/>
      <c r="H25" s="159"/>
      <c r="I25" s="159"/>
      <c r="J25" s="159">
        <f t="shared" si="3"/>
        <v>7</v>
      </c>
      <c r="K25" s="159"/>
      <c r="L25" s="159">
        <v>3401280</v>
      </c>
      <c r="M25" s="159">
        <f t="shared" si="4"/>
        <v>126</v>
      </c>
      <c r="N25" s="326"/>
      <c r="O25" s="345"/>
    </row>
    <row r="26" spans="1:16" s="234" customFormat="1" ht="28.2" customHeight="1">
      <c r="A26" s="325" t="s">
        <v>244</v>
      </c>
      <c r="B26" s="160" t="s">
        <v>62</v>
      </c>
      <c r="C26" s="95">
        <v>5</v>
      </c>
      <c r="D26" s="160" t="s">
        <v>158</v>
      </c>
      <c r="E26" s="160" t="s">
        <v>157</v>
      </c>
      <c r="F26" s="159">
        <v>5</v>
      </c>
      <c r="G26" s="159">
        <v>1</v>
      </c>
      <c r="H26" s="159"/>
      <c r="I26" s="159"/>
      <c r="J26" s="159">
        <f t="shared" si="3"/>
        <v>6</v>
      </c>
      <c r="K26" s="159"/>
      <c r="L26" s="159">
        <v>3401280</v>
      </c>
      <c r="M26" s="159">
        <f t="shared" si="4"/>
        <v>30</v>
      </c>
      <c r="N26" s="326"/>
      <c r="O26" s="345"/>
    </row>
    <row r="27" spans="1:16" s="234" customFormat="1" ht="28.2" customHeight="1">
      <c r="A27" s="325" t="s">
        <v>408</v>
      </c>
      <c r="B27" s="160" t="s">
        <v>102</v>
      </c>
      <c r="C27" s="95">
        <v>18</v>
      </c>
      <c r="D27" s="160" t="s">
        <v>163</v>
      </c>
      <c r="E27" s="160" t="s">
        <v>157</v>
      </c>
      <c r="F27" s="159">
        <v>7</v>
      </c>
      <c r="G27" s="159"/>
      <c r="H27" s="159"/>
      <c r="I27" s="159"/>
      <c r="J27" s="159">
        <f t="shared" si="3"/>
        <v>7</v>
      </c>
      <c r="K27" s="159"/>
      <c r="L27" s="159">
        <v>3401280</v>
      </c>
      <c r="M27" s="159">
        <f t="shared" si="4"/>
        <v>126</v>
      </c>
      <c r="N27" s="326"/>
      <c r="O27" s="345"/>
    </row>
    <row r="28" spans="1:16" s="234" customFormat="1" ht="28.2" customHeight="1">
      <c r="A28" s="325" t="s">
        <v>244</v>
      </c>
      <c r="B28" s="160" t="s">
        <v>102</v>
      </c>
      <c r="C28" s="95">
        <v>5</v>
      </c>
      <c r="D28" s="160" t="s">
        <v>158</v>
      </c>
      <c r="E28" s="160" t="s">
        <v>157</v>
      </c>
      <c r="F28" s="159">
        <v>5</v>
      </c>
      <c r="G28" s="159">
        <v>1</v>
      </c>
      <c r="H28" s="159"/>
      <c r="I28" s="159"/>
      <c r="J28" s="159">
        <f t="shared" si="3"/>
        <v>6</v>
      </c>
      <c r="K28" s="159"/>
      <c r="L28" s="159">
        <v>3401280</v>
      </c>
      <c r="M28" s="159">
        <f t="shared" si="4"/>
        <v>30</v>
      </c>
      <c r="N28" s="326"/>
      <c r="O28" s="345"/>
    </row>
    <row r="29" spans="1:16" s="234" customFormat="1" ht="28.2" customHeight="1">
      <c r="A29" s="325" t="s">
        <v>408</v>
      </c>
      <c r="B29" s="160" t="s">
        <v>111</v>
      </c>
      <c r="C29" s="95">
        <v>18</v>
      </c>
      <c r="D29" s="160" t="s">
        <v>163</v>
      </c>
      <c r="E29" s="160" t="s">
        <v>157</v>
      </c>
      <c r="F29" s="159">
        <v>7</v>
      </c>
      <c r="G29" s="159"/>
      <c r="H29" s="159"/>
      <c r="I29" s="159"/>
      <c r="J29" s="159">
        <f t="shared" si="3"/>
        <v>7</v>
      </c>
      <c r="K29" s="159"/>
      <c r="L29" s="159">
        <v>3401280</v>
      </c>
      <c r="M29" s="159">
        <f t="shared" si="4"/>
        <v>126</v>
      </c>
      <c r="N29" s="326"/>
      <c r="O29" s="345"/>
    </row>
    <row r="30" spans="1:16" s="329" customFormat="1">
      <c r="A30" s="338" t="s">
        <v>409</v>
      </c>
      <c r="B30" s="327"/>
      <c r="C30" s="350"/>
      <c r="D30" s="327"/>
      <c r="E30" s="327"/>
      <c r="F30" s="346">
        <f t="shared" ref="F30:K30" si="5">SUM(F23:F29)</f>
        <v>43</v>
      </c>
      <c r="G30" s="346">
        <f t="shared" si="5"/>
        <v>3</v>
      </c>
      <c r="H30" s="346">
        <f t="shared" si="5"/>
        <v>0</v>
      </c>
      <c r="I30" s="346">
        <f t="shared" si="5"/>
        <v>0</v>
      </c>
      <c r="J30" s="346">
        <f t="shared" si="5"/>
        <v>46</v>
      </c>
      <c r="K30" s="346">
        <f t="shared" si="5"/>
        <v>0</v>
      </c>
      <c r="L30" s="346"/>
      <c r="M30" s="346">
        <f>SUM(M23:M29)</f>
        <v>594</v>
      </c>
      <c r="N30" s="328">
        <f>SUM(N23:N29)</f>
        <v>0</v>
      </c>
      <c r="O30" s="345"/>
    </row>
    <row r="31" spans="1:16" s="344" customFormat="1" ht="22.8" customHeight="1">
      <c r="A31" s="497" t="s">
        <v>410</v>
      </c>
      <c r="B31" s="498"/>
      <c r="C31" s="498"/>
      <c r="D31" s="498"/>
      <c r="E31" s="498"/>
      <c r="F31" s="498"/>
      <c r="G31" s="498"/>
      <c r="H31" s="498"/>
      <c r="I31" s="498"/>
      <c r="J31" s="498"/>
      <c r="K31" s="498"/>
      <c r="L31" s="498"/>
      <c r="M31" s="498"/>
      <c r="N31" s="499"/>
    </row>
    <row r="32" spans="1:16" s="234" customFormat="1" ht="26.4" customHeight="1">
      <c r="A32" s="325" t="s">
        <v>245</v>
      </c>
      <c r="B32" s="160" t="s">
        <v>57</v>
      </c>
      <c r="C32" s="95">
        <v>18</v>
      </c>
      <c r="D32" s="160" t="s">
        <v>164</v>
      </c>
      <c r="E32" s="160" t="s">
        <v>157</v>
      </c>
      <c r="F32" s="159">
        <v>7</v>
      </c>
      <c r="G32" s="159"/>
      <c r="H32" s="159"/>
      <c r="I32" s="159"/>
      <c r="J32" s="159">
        <f t="shared" ref="J32:J37" si="6">F32+G32</f>
        <v>7</v>
      </c>
      <c r="K32" s="159"/>
      <c r="L32" s="159">
        <v>3401280</v>
      </c>
      <c r="M32" s="159">
        <f t="shared" ref="M32:M37" si="7">C32*J32</f>
        <v>126</v>
      </c>
      <c r="N32" s="326"/>
      <c r="O32" s="345"/>
    </row>
    <row r="33" spans="1:16" s="234" customFormat="1" ht="26.4" customHeight="1">
      <c r="A33" s="325" t="s">
        <v>245</v>
      </c>
      <c r="B33" s="160" t="s">
        <v>78</v>
      </c>
      <c r="C33" s="95">
        <v>18</v>
      </c>
      <c r="D33" s="160" t="s">
        <v>164</v>
      </c>
      <c r="E33" s="160" t="s">
        <v>157</v>
      </c>
      <c r="F33" s="159">
        <v>7</v>
      </c>
      <c r="G33" s="159"/>
      <c r="H33" s="159"/>
      <c r="I33" s="159"/>
      <c r="J33" s="159">
        <f t="shared" si="6"/>
        <v>7</v>
      </c>
      <c r="K33" s="159"/>
      <c r="L33" s="159">
        <v>3401280</v>
      </c>
      <c r="M33" s="159">
        <f>C33*J33</f>
        <v>126</v>
      </c>
      <c r="N33" s="326">
        <f>300.6*M33</f>
        <v>37875.600000000006</v>
      </c>
      <c r="O33" s="345"/>
    </row>
    <row r="34" spans="1:16" s="234" customFormat="1" ht="26.4" customHeight="1">
      <c r="A34" s="325" t="s">
        <v>411</v>
      </c>
      <c r="B34" s="160" t="s">
        <v>78</v>
      </c>
      <c r="C34" s="95">
        <v>4.3</v>
      </c>
      <c r="D34" s="160" t="s">
        <v>158</v>
      </c>
      <c r="E34" s="160" t="s">
        <v>157</v>
      </c>
      <c r="F34" s="159">
        <v>3</v>
      </c>
      <c r="G34" s="159">
        <v>1</v>
      </c>
      <c r="H34" s="159"/>
      <c r="I34" s="159"/>
      <c r="J34" s="159">
        <f>F34+G34</f>
        <v>4</v>
      </c>
      <c r="K34" s="159"/>
      <c r="L34" s="159">
        <v>3401280</v>
      </c>
      <c r="M34" s="159">
        <v>16</v>
      </c>
      <c r="N34" s="326">
        <f>778.4*M34</f>
        <v>12454.4</v>
      </c>
      <c r="O34" s="345"/>
      <c r="P34" s="234">
        <v>16</v>
      </c>
    </row>
    <row r="35" spans="1:16" s="234" customFormat="1" ht="26.4" customHeight="1">
      <c r="A35" s="325" t="s">
        <v>245</v>
      </c>
      <c r="B35" s="160" t="s">
        <v>100</v>
      </c>
      <c r="C35" s="95">
        <v>18</v>
      </c>
      <c r="D35" s="160" t="s">
        <v>164</v>
      </c>
      <c r="E35" s="160" t="s">
        <v>157</v>
      </c>
      <c r="F35" s="159">
        <v>7</v>
      </c>
      <c r="G35" s="159"/>
      <c r="H35" s="159"/>
      <c r="I35" s="159"/>
      <c r="J35" s="159">
        <f t="shared" si="6"/>
        <v>7</v>
      </c>
      <c r="K35" s="159"/>
      <c r="L35" s="159">
        <v>3401280</v>
      </c>
      <c r="M35" s="159">
        <f t="shared" si="7"/>
        <v>126</v>
      </c>
      <c r="N35" s="326">
        <f>300.6*M35</f>
        <v>37875.600000000006</v>
      </c>
      <c r="O35" s="345"/>
    </row>
    <row r="36" spans="1:16" s="234" customFormat="1" ht="26.4" customHeight="1">
      <c r="A36" s="325" t="s">
        <v>245</v>
      </c>
      <c r="B36" s="160" t="s">
        <v>101</v>
      </c>
      <c r="C36" s="95">
        <v>18</v>
      </c>
      <c r="D36" s="160" t="s">
        <v>158</v>
      </c>
      <c r="E36" s="160" t="s">
        <v>157</v>
      </c>
      <c r="F36" s="159">
        <v>7</v>
      </c>
      <c r="G36" s="159"/>
      <c r="H36" s="159"/>
      <c r="I36" s="159"/>
      <c r="J36" s="159">
        <f t="shared" si="6"/>
        <v>7</v>
      </c>
      <c r="K36" s="159"/>
      <c r="L36" s="159">
        <v>3401280</v>
      </c>
      <c r="M36" s="159">
        <f t="shared" si="7"/>
        <v>126</v>
      </c>
      <c r="N36" s="326">
        <f>778.4*M36</f>
        <v>98078.399999999994</v>
      </c>
      <c r="O36" s="345"/>
    </row>
    <row r="37" spans="1:16" s="234" customFormat="1" ht="26.4" customHeight="1">
      <c r="A37" s="325" t="s">
        <v>246</v>
      </c>
      <c r="B37" s="160" t="s">
        <v>101</v>
      </c>
      <c r="C37" s="95">
        <v>4</v>
      </c>
      <c r="D37" s="160" t="s">
        <v>158</v>
      </c>
      <c r="E37" s="160" t="s">
        <v>157</v>
      </c>
      <c r="F37" s="159">
        <v>3</v>
      </c>
      <c r="G37" s="159">
        <v>1</v>
      </c>
      <c r="H37" s="159"/>
      <c r="I37" s="159"/>
      <c r="J37" s="159">
        <f t="shared" si="6"/>
        <v>4</v>
      </c>
      <c r="K37" s="159"/>
      <c r="L37" s="159">
        <v>3401280</v>
      </c>
      <c r="M37" s="159">
        <f t="shared" si="7"/>
        <v>16</v>
      </c>
      <c r="N37" s="326">
        <f>778.4*M37</f>
        <v>12454.4</v>
      </c>
      <c r="O37" s="345"/>
    </row>
    <row r="38" spans="1:16" s="329" customFormat="1">
      <c r="A38" s="338" t="s">
        <v>247</v>
      </c>
      <c r="B38" s="327"/>
      <c r="C38" s="350"/>
      <c r="D38" s="327"/>
      <c r="E38" s="327"/>
      <c r="F38" s="346">
        <f>SUM(F32:F37)</f>
        <v>34</v>
      </c>
      <c r="G38" s="346">
        <f>SUM(G32:G37)</f>
        <v>2</v>
      </c>
      <c r="H38" s="346">
        <f>SUM(H32:H36)</f>
        <v>0</v>
      </c>
      <c r="I38" s="346">
        <f>SUM(I32:I36)</f>
        <v>0</v>
      </c>
      <c r="J38" s="346">
        <f>SUM(J32:J37)</f>
        <v>36</v>
      </c>
      <c r="K38" s="346">
        <f>SUM(K32:K36)</f>
        <v>0</v>
      </c>
      <c r="L38" s="346"/>
      <c r="M38" s="346">
        <f>SUM(M32:M37)</f>
        <v>536</v>
      </c>
      <c r="N38" s="328">
        <f>SUM(N32:N36)</f>
        <v>186284</v>
      </c>
      <c r="O38" s="345"/>
    </row>
    <row r="39" spans="1:16" s="329" customFormat="1" ht="16.2" customHeight="1">
      <c r="A39" s="338" t="s">
        <v>412</v>
      </c>
      <c r="B39" s="327"/>
      <c r="C39" s="350"/>
      <c r="D39" s="327"/>
      <c r="E39" s="327"/>
      <c r="F39" s="346">
        <f>F12+F14+F16+F18+F23+F25+F27+F29+F32+F33+F35+F36</f>
        <v>112</v>
      </c>
      <c r="G39" s="346">
        <f>G12+G14+G16+G23+G25+G27+G29+G32+G33+G35</f>
        <v>0</v>
      </c>
      <c r="H39" s="346">
        <f>H12+H14+H16+H18+H23+H25+H27+H29+H32+H33+H35</f>
        <v>0</v>
      </c>
      <c r="I39" s="346">
        <f>I12+I14+I16+I18+I23+I25+I27+I29+I32+I33+I35</f>
        <v>0</v>
      </c>
      <c r="J39" s="346">
        <f>J12+J14+J16+J18++J23+J25+J27+J29+J32+J33+J35+J36</f>
        <v>112</v>
      </c>
      <c r="K39" s="346"/>
      <c r="L39" s="346"/>
      <c r="M39" s="346">
        <f>M12+M14+M16+M18+M23+M25+M27+M29+M32+M33+M35+M36</f>
        <v>1876</v>
      </c>
      <c r="N39" s="328" t="e">
        <f>N12+#REF!+N14+N16+#REF!+N18+#REF!+#REF!+#REF!+#REF!+#REF!+N23+#REF!+N25+N27+N29+#REF!+N32+N33+N35</f>
        <v>#REF!</v>
      </c>
      <c r="O39" s="345"/>
    </row>
    <row r="40" spans="1:16" s="329" customFormat="1" ht="16.2" customHeight="1">
      <c r="A40" s="338" t="s">
        <v>248</v>
      </c>
      <c r="B40" s="327"/>
      <c r="C40" s="350"/>
      <c r="D40" s="327"/>
      <c r="E40" s="327"/>
      <c r="F40" s="346">
        <f>F13+F15+F17+F19+F20+F24+F26+F28+F34+F37</f>
        <v>50</v>
      </c>
      <c r="G40" s="346">
        <f>G13+G15+G17+G19+G20+G24+G26+G28+G34+G37</f>
        <v>10</v>
      </c>
      <c r="H40" s="346">
        <f>H13+H15+H17+H19+H20+H24+H26+H28+H34+H36</f>
        <v>0</v>
      </c>
      <c r="I40" s="346">
        <f>I13+I15+I17+I19+I20+I24+I26+I28+I34+I36</f>
        <v>0</v>
      </c>
      <c r="J40" s="346">
        <f>J13+J15+J17+J19+J20+J24+J26+J28+J34+J37</f>
        <v>60</v>
      </c>
      <c r="K40" s="346">
        <f>K13+K15+K17+K19+K20+K24+K26+K28+K34+K36</f>
        <v>0</v>
      </c>
      <c r="L40" s="346"/>
      <c r="M40" s="346">
        <f>M13+M15+M17+M19+M20+M24+M26+M28+M34+M37</f>
        <v>333</v>
      </c>
      <c r="N40" s="328">
        <f>N13+N15+N17+N19+N20+N24+N26+N28+N34+N36</f>
        <v>110532.79999999999</v>
      </c>
      <c r="O40" s="345"/>
    </row>
    <row r="41" spans="1:16" s="70" customFormat="1" ht="25.95" customHeight="1">
      <c r="A41" s="225" t="s">
        <v>159</v>
      </c>
      <c r="B41" s="226"/>
      <c r="C41" s="227" t="s">
        <v>249</v>
      </c>
      <c r="D41" s="226"/>
      <c r="E41" s="228"/>
      <c r="F41" s="227">
        <f>SUM(F39:F40)</f>
        <v>162</v>
      </c>
      <c r="G41" s="227">
        <f t="shared" ref="G41:M41" si="8">SUM(G39:G40)</f>
        <v>10</v>
      </c>
      <c r="H41" s="227">
        <f t="shared" si="8"/>
        <v>0</v>
      </c>
      <c r="I41" s="227">
        <f t="shared" si="8"/>
        <v>0</v>
      </c>
      <c r="J41" s="228">
        <f t="shared" si="8"/>
        <v>172</v>
      </c>
      <c r="K41" s="227">
        <f t="shared" si="8"/>
        <v>0</v>
      </c>
      <c r="L41" s="228">
        <f t="shared" si="8"/>
        <v>0</v>
      </c>
      <c r="M41" s="228">
        <f t="shared" si="8"/>
        <v>2209</v>
      </c>
      <c r="N41" s="229" t="e">
        <f>SUM(N39:N40)-1</f>
        <v>#REF!</v>
      </c>
      <c r="O41" s="230"/>
    </row>
    <row r="42" spans="1:16" customFormat="1" ht="8.25" customHeight="1">
      <c r="A42" s="112"/>
      <c r="B42" s="112"/>
      <c r="C42" s="351"/>
      <c r="D42" s="113"/>
      <c r="E42" s="114"/>
      <c r="F42" s="112"/>
      <c r="G42" s="112"/>
      <c r="H42" s="112"/>
      <c r="I42" s="112"/>
      <c r="J42" s="112"/>
      <c r="K42" s="347"/>
      <c r="L42" s="347"/>
      <c r="M42" s="347"/>
      <c r="N42" s="112"/>
      <c r="O42" s="115"/>
    </row>
    <row r="43" spans="1:16" s="35" customFormat="1" ht="13.5" customHeight="1">
      <c r="A43" s="487" t="s">
        <v>160</v>
      </c>
      <c r="B43" s="487"/>
      <c r="C43" s="487"/>
      <c r="D43" s="487"/>
      <c r="E43" s="487"/>
      <c r="F43" s="487"/>
      <c r="G43" s="487"/>
      <c r="H43" s="487"/>
      <c r="I43" s="487"/>
      <c r="J43" s="487"/>
      <c r="K43" s="487"/>
      <c r="L43" s="487"/>
      <c r="M43" s="487"/>
      <c r="N43" s="487"/>
      <c r="O43" s="487"/>
      <c r="P43" s="487"/>
    </row>
    <row r="44" spans="1:16" s="116" customFormat="1" ht="20.399999999999999" customHeight="1">
      <c r="B44" s="163"/>
      <c r="C44" s="352"/>
      <c r="D44" s="163"/>
      <c r="E44" s="163"/>
      <c r="F44" s="163"/>
      <c r="G44" s="163"/>
      <c r="K44" s="348"/>
      <c r="L44" s="348"/>
      <c r="M44" s="348"/>
      <c r="O44" s="117"/>
    </row>
    <row r="45" spans="1:16" s="116" customFormat="1" ht="10.8" customHeight="1">
      <c r="C45" s="353"/>
      <c r="K45" s="348"/>
      <c r="L45" s="348"/>
      <c r="M45" s="348"/>
    </row>
    <row r="46" spans="1:16" s="116" customFormat="1" ht="24.75" customHeight="1">
      <c r="C46" s="353"/>
      <c r="K46" s="348"/>
      <c r="L46" s="348"/>
      <c r="M46" s="348"/>
    </row>
    <row r="47" spans="1:16" s="116" customFormat="1">
      <c r="C47" s="353"/>
      <c r="K47" s="348"/>
      <c r="L47" s="348"/>
      <c r="M47" s="348"/>
    </row>
    <row r="48" spans="1:16" s="116" customFormat="1">
      <c r="C48" s="353"/>
      <c r="K48" s="348"/>
      <c r="L48" s="348"/>
      <c r="M48" s="348"/>
    </row>
    <row r="49" spans="1:16" s="116" customFormat="1">
      <c r="C49" s="353"/>
      <c r="K49" s="348"/>
      <c r="L49" s="348"/>
      <c r="M49" s="348"/>
    </row>
    <row r="50" spans="1:16" s="116" customFormat="1">
      <c r="C50" s="353"/>
      <c r="K50" s="348"/>
      <c r="L50" s="348"/>
      <c r="M50" s="348"/>
    </row>
    <row r="51" spans="1:16" s="116" customFormat="1">
      <c r="C51" s="353"/>
      <c r="K51" s="348"/>
      <c r="L51" s="348"/>
      <c r="M51" s="348"/>
    </row>
    <row r="52" spans="1:16" s="116" customFormat="1">
      <c r="C52" s="353"/>
      <c r="K52" s="348"/>
      <c r="L52" s="348"/>
      <c r="M52" s="348"/>
    </row>
    <row r="53" spans="1:16" s="116" customFormat="1">
      <c r="C53" s="353"/>
      <c r="K53" s="348"/>
      <c r="L53" s="348"/>
      <c r="M53" s="348"/>
    </row>
    <row r="54" spans="1:16" s="116" customFormat="1">
      <c r="C54" s="353"/>
      <c r="K54" s="348"/>
      <c r="L54" s="348"/>
      <c r="M54" s="348"/>
    </row>
    <row r="55" spans="1:16" s="116" customFormat="1">
      <c r="C55" s="353"/>
      <c r="K55" s="348"/>
      <c r="L55" s="348"/>
      <c r="M55" s="348"/>
    </row>
    <row r="56" spans="1:16" s="116" customFormat="1">
      <c r="C56" s="353"/>
      <c r="K56" s="348"/>
      <c r="L56" s="348"/>
      <c r="M56" s="348"/>
    </row>
    <row r="57" spans="1:16" s="116" customFormat="1">
      <c r="C57" s="353"/>
      <c r="K57" s="348"/>
      <c r="L57" s="348"/>
      <c r="M57" s="348"/>
    </row>
    <row r="58" spans="1:16" s="116" customFormat="1">
      <c r="C58" s="353"/>
      <c r="K58" s="348"/>
      <c r="L58" s="348"/>
      <c r="M58" s="348"/>
    </row>
    <row r="59" spans="1:16" s="116" customFormat="1">
      <c r="C59" s="353"/>
      <c r="K59" s="348"/>
      <c r="L59" s="348"/>
      <c r="M59" s="348"/>
    </row>
    <row r="60" spans="1:16" s="116" customFormat="1">
      <c r="C60" s="353"/>
      <c r="K60" s="348"/>
      <c r="L60" s="348"/>
      <c r="M60" s="348"/>
    </row>
    <row r="61" spans="1:16" s="116" customFormat="1">
      <c r="C61" s="353"/>
      <c r="K61" s="348"/>
      <c r="L61" s="348"/>
      <c r="M61" s="348"/>
    </row>
    <row r="62" spans="1:16" s="116" customFormat="1">
      <c r="C62" s="353"/>
      <c r="K62" s="348"/>
      <c r="L62" s="348"/>
      <c r="M62" s="348"/>
    </row>
    <row r="63" spans="1:16" s="116" customFormat="1">
      <c r="C63" s="353"/>
      <c r="K63" s="348"/>
      <c r="L63" s="348"/>
      <c r="M63" s="348"/>
    </row>
    <row r="64" spans="1:16">
      <c r="A64" s="116"/>
      <c r="B64" s="116"/>
      <c r="C64" s="353"/>
      <c r="D64" s="116"/>
      <c r="E64" s="116"/>
      <c r="F64" s="116"/>
      <c r="G64" s="116"/>
      <c r="H64" s="116"/>
      <c r="I64" s="116"/>
      <c r="J64" s="116"/>
      <c r="K64" s="348"/>
      <c r="L64" s="348"/>
      <c r="M64" s="348"/>
      <c r="N64" s="116"/>
      <c r="O64" s="116"/>
      <c r="P64" s="116"/>
    </row>
    <row r="65" spans="15:15">
      <c r="O65" s="121"/>
    </row>
    <row r="66" spans="15:15">
      <c r="O66" s="121"/>
    </row>
    <row r="67" spans="15:15">
      <c r="O67" s="121"/>
    </row>
    <row r="68" spans="15:15">
      <c r="O68" s="121"/>
    </row>
    <row r="69" spans="15:15">
      <c r="O69" s="121"/>
    </row>
    <row r="70" spans="15:15">
      <c r="O70" s="121"/>
    </row>
    <row r="71" spans="15:15">
      <c r="O71" s="121"/>
    </row>
    <row r="72" spans="15:15">
      <c r="O72" s="121"/>
    </row>
    <row r="73" spans="15:15">
      <c r="O73" s="121"/>
    </row>
    <row r="74" spans="15:15">
      <c r="O74" s="121"/>
    </row>
    <row r="75" spans="15:15">
      <c r="O75" s="121"/>
    </row>
    <row r="76" spans="15:15">
      <c r="O76" s="121"/>
    </row>
    <row r="77" spans="15:15">
      <c r="O77" s="121"/>
    </row>
    <row r="78" spans="15:15">
      <c r="O78" s="121"/>
    </row>
    <row r="79" spans="15:15">
      <c r="O79" s="121"/>
    </row>
    <row r="80" spans="15:15">
      <c r="O80" s="121"/>
    </row>
    <row r="81" spans="15:15">
      <c r="O81" s="121"/>
    </row>
    <row r="82" spans="15:15">
      <c r="O82" s="121"/>
    </row>
    <row r="83" spans="15:15">
      <c r="O83" s="121"/>
    </row>
    <row r="84" spans="15:15">
      <c r="O84" s="121"/>
    </row>
    <row r="85" spans="15:15">
      <c r="O85" s="121"/>
    </row>
    <row r="86" spans="15:15">
      <c r="O86" s="121"/>
    </row>
    <row r="87" spans="15:15">
      <c r="O87" s="121"/>
    </row>
    <row r="88" spans="15:15">
      <c r="O88" s="121"/>
    </row>
    <row r="89" spans="15:15">
      <c r="O89" s="121"/>
    </row>
    <row r="90" spans="15:15">
      <c r="O90" s="121"/>
    </row>
    <row r="91" spans="15:15">
      <c r="O91" s="121"/>
    </row>
    <row r="92" spans="15:15">
      <c r="O92" s="121"/>
    </row>
    <row r="93" spans="15:15">
      <c r="O93" s="121"/>
    </row>
    <row r="94" spans="15:15">
      <c r="O94" s="121"/>
    </row>
    <row r="95" spans="15:15">
      <c r="O95" s="121"/>
    </row>
    <row r="96" spans="15:15">
      <c r="O96" s="121"/>
    </row>
    <row r="97" spans="15:15">
      <c r="O97" s="121"/>
    </row>
    <row r="98" spans="15:15">
      <c r="O98" s="121"/>
    </row>
    <row r="99" spans="15:15">
      <c r="O99" s="121"/>
    </row>
    <row r="100" spans="15:15">
      <c r="O100" s="121"/>
    </row>
    <row r="101" spans="15:15">
      <c r="O101" s="121"/>
    </row>
    <row r="102" spans="15:15">
      <c r="O102" s="121"/>
    </row>
    <row r="103" spans="15:15">
      <c r="O103" s="121"/>
    </row>
    <row r="104" spans="15:15">
      <c r="O104" s="121"/>
    </row>
    <row r="105" spans="15:15">
      <c r="O105" s="121"/>
    </row>
    <row r="106" spans="15:15">
      <c r="O106" s="121"/>
    </row>
    <row r="107" spans="15:15">
      <c r="O107" s="121"/>
    </row>
    <row r="108" spans="15:15">
      <c r="O108" s="121"/>
    </row>
    <row r="109" spans="15:15">
      <c r="O109" s="121"/>
    </row>
    <row r="110" spans="15:15">
      <c r="O110" s="121"/>
    </row>
    <row r="111" spans="15:15">
      <c r="O111" s="121"/>
    </row>
    <row r="112" spans="15:15">
      <c r="O112" s="121"/>
    </row>
    <row r="113" spans="15:15">
      <c r="O113" s="121"/>
    </row>
    <row r="114" spans="15:15">
      <c r="O114" s="121"/>
    </row>
    <row r="115" spans="15:15">
      <c r="O115" s="121"/>
    </row>
    <row r="116" spans="15:15">
      <c r="O116" s="121"/>
    </row>
    <row r="117" spans="15:15">
      <c r="O117" s="121"/>
    </row>
    <row r="118" spans="15:15">
      <c r="O118" s="121"/>
    </row>
    <row r="119" spans="15:15">
      <c r="O119" s="121"/>
    </row>
    <row r="120" spans="15:15">
      <c r="O120" s="121"/>
    </row>
    <row r="121" spans="15:15">
      <c r="O121" s="121"/>
    </row>
    <row r="122" spans="15:15">
      <c r="O122" s="121"/>
    </row>
    <row r="123" spans="15:15">
      <c r="O123" s="121"/>
    </row>
    <row r="124" spans="15:15">
      <c r="O124" s="121"/>
    </row>
    <row r="125" spans="15:15">
      <c r="O125" s="121"/>
    </row>
    <row r="126" spans="15:15">
      <c r="O126" s="121"/>
    </row>
    <row r="127" spans="15:15">
      <c r="O127" s="121"/>
    </row>
    <row r="128" spans="15:15">
      <c r="O128" s="121"/>
    </row>
    <row r="129" spans="15:15">
      <c r="O129" s="121"/>
    </row>
    <row r="130" spans="15:15">
      <c r="O130" s="121"/>
    </row>
    <row r="131" spans="15:15">
      <c r="O131" s="121"/>
    </row>
    <row r="132" spans="15:15">
      <c r="O132" s="121"/>
    </row>
    <row r="133" spans="15:15">
      <c r="O133" s="121"/>
    </row>
    <row r="134" spans="15:15">
      <c r="O134" s="121"/>
    </row>
    <row r="135" spans="15:15">
      <c r="O135" s="121"/>
    </row>
    <row r="136" spans="15:15">
      <c r="O136" s="121"/>
    </row>
    <row r="137" spans="15:15">
      <c r="O137" s="121"/>
    </row>
    <row r="138" spans="15:15">
      <c r="O138" s="121"/>
    </row>
    <row r="139" spans="15:15">
      <c r="O139" s="121"/>
    </row>
    <row r="140" spans="15:15">
      <c r="O140" s="121"/>
    </row>
    <row r="141" spans="15:15">
      <c r="O141" s="121"/>
    </row>
    <row r="142" spans="15:15">
      <c r="O142" s="121"/>
    </row>
    <row r="143" spans="15:15">
      <c r="O143" s="121"/>
    </row>
    <row r="144" spans="15:15">
      <c r="O144" s="121"/>
    </row>
    <row r="145" spans="15:15">
      <c r="O145" s="121"/>
    </row>
    <row r="146" spans="15:15">
      <c r="O146" s="121"/>
    </row>
  </sheetData>
  <mergeCells count="35">
    <mergeCell ref="K2:O2"/>
    <mergeCell ref="A4:N4"/>
    <mergeCell ref="A5:A6"/>
    <mergeCell ref="B5:B6"/>
    <mergeCell ref="C5:C6"/>
    <mergeCell ref="F5:J5"/>
    <mergeCell ref="K5:K6"/>
    <mergeCell ref="IH10:IV10"/>
    <mergeCell ref="A11:O11"/>
    <mergeCell ref="GO10:HC10"/>
    <mergeCell ref="HD10:HR10"/>
    <mergeCell ref="CN10:DB10"/>
    <mergeCell ref="DC10:DQ10"/>
    <mergeCell ref="DR10:EF10"/>
    <mergeCell ref="AF10:AT10"/>
    <mergeCell ref="FZ10:GN10"/>
    <mergeCell ref="A10:P10"/>
    <mergeCell ref="Q10:AE10"/>
    <mergeCell ref="HS10:IG10"/>
    <mergeCell ref="K1:O1"/>
    <mergeCell ref="A43:P43"/>
    <mergeCell ref="EG10:EU10"/>
    <mergeCell ref="EV10:FJ10"/>
    <mergeCell ref="FK10:FY10"/>
    <mergeCell ref="AU10:BI10"/>
    <mergeCell ref="BJ10:BX10"/>
    <mergeCell ref="BY10:CM10"/>
    <mergeCell ref="A22:N22"/>
    <mergeCell ref="A31:N31"/>
    <mergeCell ref="A8:P8"/>
    <mergeCell ref="A9:P9"/>
    <mergeCell ref="L5:L6"/>
    <mergeCell ref="M5:M6"/>
    <mergeCell ref="O5:O6"/>
    <mergeCell ref="D6:E6"/>
  </mergeCells>
  <printOptions horizontalCentered="1"/>
  <pageMargins left="0.27559055118110237" right="0.23622047244094491" top="1.1023622047244095" bottom="0.39370078740157483" header="0.94488188976377963" footer="0.23622047244094491"/>
  <pageSetup paperSize="9" scale="90" firstPageNumber="2" orientation="landscape" useFirstPageNumber="1" r:id="rId1"/>
  <headerFooter differentFirst="1" alignWithMargins="0">
    <oddHeader xml:space="preserve">&amp;C&amp;9&amp;P-1 </oddHeader>
    <oddFooter>&amp;R&amp;8ЦШВСМ ГО "ФСТ "Спартак"</oddFooter>
  </headerFooter>
  <rowBreaks count="1" manualBreakCount="1">
    <brk id="23" max="1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Q112"/>
  <sheetViews>
    <sheetView view="pageBreakPreview" zoomScale="110" zoomScaleNormal="100" zoomScaleSheetLayoutView="110" workbookViewId="0">
      <selection activeCell="A4" sqref="A4:N4"/>
    </sheetView>
  </sheetViews>
  <sheetFormatPr defaultRowHeight="13.2"/>
  <cols>
    <col min="1" max="1" width="45.44140625" customWidth="1"/>
    <col min="2" max="2" width="9.5546875" style="84" customWidth="1"/>
    <col min="3" max="3" width="6.33203125" style="84" customWidth="1"/>
    <col min="4" max="4" width="16.44140625" style="85" customWidth="1"/>
    <col min="5" max="5" width="18.5546875" style="85" customWidth="1"/>
    <col min="6" max="6" width="6.109375" customWidth="1"/>
    <col min="7" max="7" width="5.44140625" customWidth="1"/>
    <col min="8" max="8" width="5.88671875" customWidth="1"/>
    <col min="9" max="9" width="6.33203125" customWidth="1"/>
    <col min="10" max="10" width="6.88671875" customWidth="1"/>
    <col min="11" max="11" width="7.33203125" style="84" customWidth="1"/>
    <col min="12" max="12" width="8" style="82" customWidth="1"/>
    <col min="13" max="13" width="8" style="84" customWidth="1"/>
    <col min="14" max="14" width="10.33203125" customWidth="1"/>
    <col min="15" max="15" width="11.88671875" customWidth="1"/>
    <col min="16" max="16" width="11.109375" bestFit="1" customWidth="1"/>
    <col min="17" max="17" width="19.5546875" customWidth="1"/>
    <col min="18" max="19" width="9.33203125" bestFit="1" customWidth="1"/>
    <col min="257" max="257" width="44" customWidth="1"/>
    <col min="258" max="258" width="9.5546875" customWidth="1"/>
    <col min="259" max="259" width="6.33203125" customWidth="1"/>
    <col min="260" max="260" width="16.44140625" customWidth="1"/>
    <col min="261" max="261" width="18.5546875" customWidth="1"/>
    <col min="262" max="262" width="6.109375" customWidth="1"/>
    <col min="263" max="263" width="5.44140625" customWidth="1"/>
    <col min="264" max="264" width="5.88671875" customWidth="1"/>
    <col min="265" max="265" width="6.33203125" customWidth="1"/>
    <col min="266" max="266" width="6.88671875" customWidth="1"/>
    <col min="267" max="267" width="7.33203125" customWidth="1"/>
    <col min="268" max="269" width="8" customWidth="1"/>
    <col min="513" max="513" width="44" customWidth="1"/>
    <col min="514" max="514" width="9.5546875" customWidth="1"/>
    <col min="515" max="515" width="6.33203125" customWidth="1"/>
    <col min="516" max="516" width="16.44140625" customWidth="1"/>
    <col min="517" max="517" width="18.5546875" customWidth="1"/>
    <col min="518" max="518" width="6.109375" customWidth="1"/>
    <col min="519" max="519" width="5.44140625" customWidth="1"/>
    <col min="520" max="520" width="5.88671875" customWidth="1"/>
    <col min="521" max="521" width="6.33203125" customWidth="1"/>
    <col min="522" max="522" width="6.88671875" customWidth="1"/>
    <col min="523" max="523" width="7.33203125" customWidth="1"/>
    <col min="524" max="525" width="8" customWidth="1"/>
    <col min="769" max="769" width="44" customWidth="1"/>
    <col min="770" max="770" width="9.5546875" customWidth="1"/>
    <col min="771" max="771" width="6.33203125" customWidth="1"/>
    <col min="772" max="772" width="16.44140625" customWidth="1"/>
    <col min="773" max="773" width="18.5546875" customWidth="1"/>
    <col min="774" max="774" width="6.109375" customWidth="1"/>
    <col min="775" max="775" width="5.44140625" customWidth="1"/>
    <col min="776" max="776" width="5.88671875" customWidth="1"/>
    <col min="777" max="777" width="6.33203125" customWidth="1"/>
    <col min="778" max="778" width="6.88671875" customWidth="1"/>
    <col min="779" max="779" width="7.33203125" customWidth="1"/>
    <col min="780" max="781" width="8" customWidth="1"/>
    <col min="1025" max="1025" width="44" customWidth="1"/>
    <col min="1026" max="1026" width="9.5546875" customWidth="1"/>
    <col min="1027" max="1027" width="6.33203125" customWidth="1"/>
    <col min="1028" max="1028" width="16.44140625" customWidth="1"/>
    <col min="1029" max="1029" width="18.5546875" customWidth="1"/>
    <col min="1030" max="1030" width="6.109375" customWidth="1"/>
    <col min="1031" max="1031" width="5.44140625" customWidth="1"/>
    <col min="1032" max="1032" width="5.88671875" customWidth="1"/>
    <col min="1033" max="1033" width="6.33203125" customWidth="1"/>
    <col min="1034" max="1034" width="6.88671875" customWidth="1"/>
    <col min="1035" max="1035" width="7.33203125" customWidth="1"/>
    <col min="1036" max="1037" width="8" customWidth="1"/>
    <col min="1281" max="1281" width="44" customWidth="1"/>
    <col min="1282" max="1282" width="9.5546875" customWidth="1"/>
    <col min="1283" max="1283" width="6.33203125" customWidth="1"/>
    <col min="1284" max="1284" width="16.44140625" customWidth="1"/>
    <col min="1285" max="1285" width="18.5546875" customWidth="1"/>
    <col min="1286" max="1286" width="6.109375" customWidth="1"/>
    <col min="1287" max="1287" width="5.44140625" customWidth="1"/>
    <col min="1288" max="1288" width="5.88671875" customWidth="1"/>
    <col min="1289" max="1289" width="6.33203125" customWidth="1"/>
    <col min="1290" max="1290" width="6.88671875" customWidth="1"/>
    <col min="1291" max="1291" width="7.33203125" customWidth="1"/>
    <col min="1292" max="1293" width="8" customWidth="1"/>
    <col min="1537" max="1537" width="44" customWidth="1"/>
    <col min="1538" max="1538" width="9.5546875" customWidth="1"/>
    <col min="1539" max="1539" width="6.33203125" customWidth="1"/>
    <col min="1540" max="1540" width="16.44140625" customWidth="1"/>
    <col min="1541" max="1541" width="18.5546875" customWidth="1"/>
    <col min="1542" max="1542" width="6.109375" customWidth="1"/>
    <col min="1543" max="1543" width="5.44140625" customWidth="1"/>
    <col min="1544" max="1544" width="5.88671875" customWidth="1"/>
    <col min="1545" max="1545" width="6.33203125" customWidth="1"/>
    <col min="1546" max="1546" width="6.88671875" customWidth="1"/>
    <col min="1547" max="1547" width="7.33203125" customWidth="1"/>
    <col min="1548" max="1549" width="8" customWidth="1"/>
    <col min="1793" max="1793" width="44" customWidth="1"/>
    <col min="1794" max="1794" width="9.5546875" customWidth="1"/>
    <col min="1795" max="1795" width="6.33203125" customWidth="1"/>
    <col min="1796" max="1796" width="16.44140625" customWidth="1"/>
    <col min="1797" max="1797" width="18.5546875" customWidth="1"/>
    <col min="1798" max="1798" width="6.109375" customWidth="1"/>
    <col min="1799" max="1799" width="5.44140625" customWidth="1"/>
    <col min="1800" max="1800" width="5.88671875" customWidth="1"/>
    <col min="1801" max="1801" width="6.33203125" customWidth="1"/>
    <col min="1802" max="1802" width="6.88671875" customWidth="1"/>
    <col min="1803" max="1803" width="7.33203125" customWidth="1"/>
    <col min="1804" max="1805" width="8" customWidth="1"/>
    <col min="2049" max="2049" width="44" customWidth="1"/>
    <col min="2050" max="2050" width="9.5546875" customWidth="1"/>
    <col min="2051" max="2051" width="6.33203125" customWidth="1"/>
    <col min="2052" max="2052" width="16.44140625" customWidth="1"/>
    <col min="2053" max="2053" width="18.5546875" customWidth="1"/>
    <col min="2054" max="2054" width="6.109375" customWidth="1"/>
    <col min="2055" max="2055" width="5.44140625" customWidth="1"/>
    <col min="2056" max="2056" width="5.88671875" customWidth="1"/>
    <col min="2057" max="2057" width="6.33203125" customWidth="1"/>
    <col min="2058" max="2058" width="6.88671875" customWidth="1"/>
    <col min="2059" max="2059" width="7.33203125" customWidth="1"/>
    <col min="2060" max="2061" width="8" customWidth="1"/>
    <col min="2305" max="2305" width="44" customWidth="1"/>
    <col min="2306" max="2306" width="9.5546875" customWidth="1"/>
    <col min="2307" max="2307" width="6.33203125" customWidth="1"/>
    <col min="2308" max="2308" width="16.44140625" customWidth="1"/>
    <col min="2309" max="2309" width="18.5546875" customWidth="1"/>
    <col min="2310" max="2310" width="6.109375" customWidth="1"/>
    <col min="2311" max="2311" width="5.44140625" customWidth="1"/>
    <col min="2312" max="2312" width="5.88671875" customWidth="1"/>
    <col min="2313" max="2313" width="6.33203125" customWidth="1"/>
    <col min="2314" max="2314" width="6.88671875" customWidth="1"/>
    <col min="2315" max="2315" width="7.33203125" customWidth="1"/>
    <col min="2316" max="2317" width="8" customWidth="1"/>
    <col min="2561" max="2561" width="44" customWidth="1"/>
    <col min="2562" max="2562" width="9.5546875" customWidth="1"/>
    <col min="2563" max="2563" width="6.33203125" customWidth="1"/>
    <col min="2564" max="2564" width="16.44140625" customWidth="1"/>
    <col min="2565" max="2565" width="18.5546875" customWidth="1"/>
    <col min="2566" max="2566" width="6.109375" customWidth="1"/>
    <col min="2567" max="2567" width="5.44140625" customWidth="1"/>
    <col min="2568" max="2568" width="5.88671875" customWidth="1"/>
    <col min="2569" max="2569" width="6.33203125" customWidth="1"/>
    <col min="2570" max="2570" width="6.88671875" customWidth="1"/>
    <col min="2571" max="2571" width="7.33203125" customWidth="1"/>
    <col min="2572" max="2573" width="8" customWidth="1"/>
    <col min="2817" max="2817" width="44" customWidth="1"/>
    <col min="2818" max="2818" width="9.5546875" customWidth="1"/>
    <col min="2819" max="2819" width="6.33203125" customWidth="1"/>
    <col min="2820" max="2820" width="16.44140625" customWidth="1"/>
    <col min="2821" max="2821" width="18.5546875" customWidth="1"/>
    <col min="2822" max="2822" width="6.109375" customWidth="1"/>
    <col min="2823" max="2823" width="5.44140625" customWidth="1"/>
    <col min="2824" max="2824" width="5.88671875" customWidth="1"/>
    <col min="2825" max="2825" width="6.33203125" customWidth="1"/>
    <col min="2826" max="2826" width="6.88671875" customWidth="1"/>
    <col min="2827" max="2827" width="7.33203125" customWidth="1"/>
    <col min="2828" max="2829" width="8" customWidth="1"/>
    <col min="3073" max="3073" width="44" customWidth="1"/>
    <col min="3074" max="3074" width="9.5546875" customWidth="1"/>
    <col min="3075" max="3075" width="6.33203125" customWidth="1"/>
    <col min="3076" max="3076" width="16.44140625" customWidth="1"/>
    <col min="3077" max="3077" width="18.5546875" customWidth="1"/>
    <col min="3078" max="3078" width="6.109375" customWidth="1"/>
    <col min="3079" max="3079" width="5.44140625" customWidth="1"/>
    <col min="3080" max="3080" width="5.88671875" customWidth="1"/>
    <col min="3081" max="3081" width="6.33203125" customWidth="1"/>
    <col min="3082" max="3082" width="6.88671875" customWidth="1"/>
    <col min="3083" max="3083" width="7.33203125" customWidth="1"/>
    <col min="3084" max="3085" width="8" customWidth="1"/>
    <col min="3329" max="3329" width="44" customWidth="1"/>
    <col min="3330" max="3330" width="9.5546875" customWidth="1"/>
    <col min="3331" max="3331" width="6.33203125" customWidth="1"/>
    <col min="3332" max="3332" width="16.44140625" customWidth="1"/>
    <col min="3333" max="3333" width="18.5546875" customWidth="1"/>
    <col min="3334" max="3334" width="6.109375" customWidth="1"/>
    <col min="3335" max="3335" width="5.44140625" customWidth="1"/>
    <col min="3336" max="3336" width="5.88671875" customWidth="1"/>
    <col min="3337" max="3337" width="6.33203125" customWidth="1"/>
    <col min="3338" max="3338" width="6.88671875" customWidth="1"/>
    <col min="3339" max="3339" width="7.33203125" customWidth="1"/>
    <col min="3340" max="3341" width="8" customWidth="1"/>
    <col min="3585" max="3585" width="44" customWidth="1"/>
    <col min="3586" max="3586" width="9.5546875" customWidth="1"/>
    <col min="3587" max="3587" width="6.33203125" customWidth="1"/>
    <col min="3588" max="3588" width="16.44140625" customWidth="1"/>
    <col min="3589" max="3589" width="18.5546875" customWidth="1"/>
    <col min="3590" max="3590" width="6.109375" customWidth="1"/>
    <col min="3591" max="3591" width="5.44140625" customWidth="1"/>
    <col min="3592" max="3592" width="5.88671875" customWidth="1"/>
    <col min="3593" max="3593" width="6.33203125" customWidth="1"/>
    <col min="3594" max="3594" width="6.88671875" customWidth="1"/>
    <col min="3595" max="3595" width="7.33203125" customWidth="1"/>
    <col min="3596" max="3597" width="8" customWidth="1"/>
    <col min="3841" max="3841" width="44" customWidth="1"/>
    <col min="3842" max="3842" width="9.5546875" customWidth="1"/>
    <col min="3843" max="3843" width="6.33203125" customWidth="1"/>
    <col min="3844" max="3844" width="16.44140625" customWidth="1"/>
    <col min="3845" max="3845" width="18.5546875" customWidth="1"/>
    <col min="3846" max="3846" width="6.109375" customWidth="1"/>
    <col min="3847" max="3847" width="5.44140625" customWidth="1"/>
    <col min="3848" max="3848" width="5.88671875" customWidth="1"/>
    <col min="3849" max="3849" width="6.33203125" customWidth="1"/>
    <col min="3850" max="3850" width="6.88671875" customWidth="1"/>
    <col min="3851" max="3851" width="7.33203125" customWidth="1"/>
    <col min="3852" max="3853" width="8" customWidth="1"/>
    <col min="4097" max="4097" width="44" customWidth="1"/>
    <col min="4098" max="4098" width="9.5546875" customWidth="1"/>
    <col min="4099" max="4099" width="6.33203125" customWidth="1"/>
    <col min="4100" max="4100" width="16.44140625" customWidth="1"/>
    <col min="4101" max="4101" width="18.5546875" customWidth="1"/>
    <col min="4102" max="4102" width="6.109375" customWidth="1"/>
    <col min="4103" max="4103" width="5.44140625" customWidth="1"/>
    <col min="4104" max="4104" width="5.88671875" customWidth="1"/>
    <col min="4105" max="4105" width="6.33203125" customWidth="1"/>
    <col min="4106" max="4106" width="6.88671875" customWidth="1"/>
    <col min="4107" max="4107" width="7.33203125" customWidth="1"/>
    <col min="4108" max="4109" width="8" customWidth="1"/>
    <col min="4353" max="4353" width="44" customWidth="1"/>
    <col min="4354" max="4354" width="9.5546875" customWidth="1"/>
    <col min="4355" max="4355" width="6.33203125" customWidth="1"/>
    <col min="4356" max="4356" width="16.44140625" customWidth="1"/>
    <col min="4357" max="4357" width="18.5546875" customWidth="1"/>
    <col min="4358" max="4358" width="6.109375" customWidth="1"/>
    <col min="4359" max="4359" width="5.44140625" customWidth="1"/>
    <col min="4360" max="4360" width="5.88671875" customWidth="1"/>
    <col min="4361" max="4361" width="6.33203125" customWidth="1"/>
    <col min="4362" max="4362" width="6.88671875" customWidth="1"/>
    <col min="4363" max="4363" width="7.33203125" customWidth="1"/>
    <col min="4364" max="4365" width="8" customWidth="1"/>
    <col min="4609" max="4609" width="44" customWidth="1"/>
    <col min="4610" max="4610" width="9.5546875" customWidth="1"/>
    <col min="4611" max="4611" width="6.33203125" customWidth="1"/>
    <col min="4612" max="4612" width="16.44140625" customWidth="1"/>
    <col min="4613" max="4613" width="18.5546875" customWidth="1"/>
    <col min="4614" max="4614" width="6.109375" customWidth="1"/>
    <col min="4615" max="4615" width="5.44140625" customWidth="1"/>
    <col min="4616" max="4616" width="5.88671875" customWidth="1"/>
    <col min="4617" max="4617" width="6.33203125" customWidth="1"/>
    <col min="4618" max="4618" width="6.88671875" customWidth="1"/>
    <col min="4619" max="4619" width="7.33203125" customWidth="1"/>
    <col min="4620" max="4621" width="8" customWidth="1"/>
    <col min="4865" max="4865" width="44" customWidth="1"/>
    <col min="4866" max="4866" width="9.5546875" customWidth="1"/>
    <col min="4867" max="4867" width="6.33203125" customWidth="1"/>
    <col min="4868" max="4868" width="16.44140625" customWidth="1"/>
    <col min="4869" max="4869" width="18.5546875" customWidth="1"/>
    <col min="4870" max="4870" width="6.109375" customWidth="1"/>
    <col min="4871" max="4871" width="5.44140625" customWidth="1"/>
    <col min="4872" max="4872" width="5.88671875" customWidth="1"/>
    <col min="4873" max="4873" width="6.33203125" customWidth="1"/>
    <col min="4874" max="4874" width="6.88671875" customWidth="1"/>
    <col min="4875" max="4875" width="7.33203125" customWidth="1"/>
    <col min="4876" max="4877" width="8" customWidth="1"/>
    <col min="5121" max="5121" width="44" customWidth="1"/>
    <col min="5122" max="5122" width="9.5546875" customWidth="1"/>
    <col min="5123" max="5123" width="6.33203125" customWidth="1"/>
    <col min="5124" max="5124" width="16.44140625" customWidth="1"/>
    <col min="5125" max="5125" width="18.5546875" customWidth="1"/>
    <col min="5126" max="5126" width="6.109375" customWidth="1"/>
    <col min="5127" max="5127" width="5.44140625" customWidth="1"/>
    <col min="5128" max="5128" width="5.88671875" customWidth="1"/>
    <col min="5129" max="5129" width="6.33203125" customWidth="1"/>
    <col min="5130" max="5130" width="6.88671875" customWidth="1"/>
    <col min="5131" max="5131" width="7.33203125" customWidth="1"/>
    <col min="5132" max="5133" width="8" customWidth="1"/>
    <col min="5377" max="5377" width="44" customWidth="1"/>
    <col min="5378" max="5378" width="9.5546875" customWidth="1"/>
    <col min="5379" max="5379" width="6.33203125" customWidth="1"/>
    <col min="5380" max="5380" width="16.44140625" customWidth="1"/>
    <col min="5381" max="5381" width="18.5546875" customWidth="1"/>
    <col min="5382" max="5382" width="6.109375" customWidth="1"/>
    <col min="5383" max="5383" width="5.44140625" customWidth="1"/>
    <col min="5384" max="5384" width="5.88671875" customWidth="1"/>
    <col min="5385" max="5385" width="6.33203125" customWidth="1"/>
    <col min="5386" max="5386" width="6.88671875" customWidth="1"/>
    <col min="5387" max="5387" width="7.33203125" customWidth="1"/>
    <col min="5388" max="5389" width="8" customWidth="1"/>
    <col min="5633" max="5633" width="44" customWidth="1"/>
    <col min="5634" max="5634" width="9.5546875" customWidth="1"/>
    <col min="5635" max="5635" width="6.33203125" customWidth="1"/>
    <col min="5636" max="5636" width="16.44140625" customWidth="1"/>
    <col min="5637" max="5637" width="18.5546875" customWidth="1"/>
    <col min="5638" max="5638" width="6.109375" customWidth="1"/>
    <col min="5639" max="5639" width="5.44140625" customWidth="1"/>
    <col min="5640" max="5640" width="5.88671875" customWidth="1"/>
    <col min="5641" max="5641" width="6.33203125" customWidth="1"/>
    <col min="5642" max="5642" width="6.88671875" customWidth="1"/>
    <col min="5643" max="5643" width="7.33203125" customWidth="1"/>
    <col min="5644" max="5645" width="8" customWidth="1"/>
    <col min="5889" max="5889" width="44" customWidth="1"/>
    <col min="5890" max="5890" width="9.5546875" customWidth="1"/>
    <col min="5891" max="5891" width="6.33203125" customWidth="1"/>
    <col min="5892" max="5892" width="16.44140625" customWidth="1"/>
    <col min="5893" max="5893" width="18.5546875" customWidth="1"/>
    <col min="5894" max="5894" width="6.109375" customWidth="1"/>
    <col min="5895" max="5895" width="5.44140625" customWidth="1"/>
    <col min="5896" max="5896" width="5.88671875" customWidth="1"/>
    <col min="5897" max="5897" width="6.33203125" customWidth="1"/>
    <col min="5898" max="5898" width="6.88671875" customWidth="1"/>
    <col min="5899" max="5899" width="7.33203125" customWidth="1"/>
    <col min="5900" max="5901" width="8" customWidth="1"/>
    <col min="6145" max="6145" width="44" customWidth="1"/>
    <col min="6146" max="6146" width="9.5546875" customWidth="1"/>
    <col min="6147" max="6147" width="6.33203125" customWidth="1"/>
    <col min="6148" max="6148" width="16.44140625" customWidth="1"/>
    <col min="6149" max="6149" width="18.5546875" customWidth="1"/>
    <col min="6150" max="6150" width="6.109375" customWidth="1"/>
    <col min="6151" max="6151" width="5.44140625" customWidth="1"/>
    <col min="6152" max="6152" width="5.88671875" customWidth="1"/>
    <col min="6153" max="6153" width="6.33203125" customWidth="1"/>
    <col min="6154" max="6154" width="6.88671875" customWidth="1"/>
    <col min="6155" max="6155" width="7.33203125" customWidth="1"/>
    <col min="6156" max="6157" width="8" customWidth="1"/>
    <col min="6401" max="6401" width="44" customWidth="1"/>
    <col min="6402" max="6402" width="9.5546875" customWidth="1"/>
    <col min="6403" max="6403" width="6.33203125" customWidth="1"/>
    <col min="6404" max="6404" width="16.44140625" customWidth="1"/>
    <col min="6405" max="6405" width="18.5546875" customWidth="1"/>
    <col min="6406" max="6406" width="6.109375" customWidth="1"/>
    <col min="6407" max="6407" width="5.44140625" customWidth="1"/>
    <col min="6408" max="6408" width="5.88671875" customWidth="1"/>
    <col min="6409" max="6409" width="6.33203125" customWidth="1"/>
    <col min="6410" max="6410" width="6.88671875" customWidth="1"/>
    <col min="6411" max="6411" width="7.33203125" customWidth="1"/>
    <col min="6412" max="6413" width="8" customWidth="1"/>
    <col min="6657" max="6657" width="44" customWidth="1"/>
    <col min="6658" max="6658" width="9.5546875" customWidth="1"/>
    <col min="6659" max="6659" width="6.33203125" customWidth="1"/>
    <col min="6660" max="6660" width="16.44140625" customWidth="1"/>
    <col min="6661" max="6661" width="18.5546875" customWidth="1"/>
    <col min="6662" max="6662" width="6.109375" customWidth="1"/>
    <col min="6663" max="6663" width="5.44140625" customWidth="1"/>
    <col min="6664" max="6664" width="5.88671875" customWidth="1"/>
    <col min="6665" max="6665" width="6.33203125" customWidth="1"/>
    <col min="6666" max="6666" width="6.88671875" customWidth="1"/>
    <col min="6667" max="6667" width="7.33203125" customWidth="1"/>
    <col min="6668" max="6669" width="8" customWidth="1"/>
    <col min="6913" max="6913" width="44" customWidth="1"/>
    <col min="6914" max="6914" width="9.5546875" customWidth="1"/>
    <col min="6915" max="6915" width="6.33203125" customWidth="1"/>
    <col min="6916" max="6916" width="16.44140625" customWidth="1"/>
    <col min="6917" max="6917" width="18.5546875" customWidth="1"/>
    <col min="6918" max="6918" width="6.109375" customWidth="1"/>
    <col min="6919" max="6919" width="5.44140625" customWidth="1"/>
    <col min="6920" max="6920" width="5.88671875" customWidth="1"/>
    <col min="6921" max="6921" width="6.33203125" customWidth="1"/>
    <col min="6922" max="6922" width="6.88671875" customWidth="1"/>
    <col min="6923" max="6923" width="7.33203125" customWidth="1"/>
    <col min="6924" max="6925" width="8" customWidth="1"/>
    <col min="7169" max="7169" width="44" customWidth="1"/>
    <col min="7170" max="7170" width="9.5546875" customWidth="1"/>
    <col min="7171" max="7171" width="6.33203125" customWidth="1"/>
    <col min="7172" max="7172" width="16.44140625" customWidth="1"/>
    <col min="7173" max="7173" width="18.5546875" customWidth="1"/>
    <col min="7174" max="7174" width="6.109375" customWidth="1"/>
    <col min="7175" max="7175" width="5.44140625" customWidth="1"/>
    <col min="7176" max="7176" width="5.88671875" customWidth="1"/>
    <col min="7177" max="7177" width="6.33203125" customWidth="1"/>
    <col min="7178" max="7178" width="6.88671875" customWidth="1"/>
    <col min="7179" max="7179" width="7.33203125" customWidth="1"/>
    <col min="7180" max="7181" width="8" customWidth="1"/>
    <col min="7425" max="7425" width="44" customWidth="1"/>
    <col min="7426" max="7426" width="9.5546875" customWidth="1"/>
    <col min="7427" max="7427" width="6.33203125" customWidth="1"/>
    <col min="7428" max="7428" width="16.44140625" customWidth="1"/>
    <col min="7429" max="7429" width="18.5546875" customWidth="1"/>
    <col min="7430" max="7430" width="6.109375" customWidth="1"/>
    <col min="7431" max="7431" width="5.44140625" customWidth="1"/>
    <col min="7432" max="7432" width="5.88671875" customWidth="1"/>
    <col min="7433" max="7433" width="6.33203125" customWidth="1"/>
    <col min="7434" max="7434" width="6.88671875" customWidth="1"/>
    <col min="7435" max="7435" width="7.33203125" customWidth="1"/>
    <col min="7436" max="7437" width="8" customWidth="1"/>
    <col min="7681" max="7681" width="44" customWidth="1"/>
    <col min="7682" max="7682" width="9.5546875" customWidth="1"/>
    <col min="7683" max="7683" width="6.33203125" customWidth="1"/>
    <col min="7684" max="7684" width="16.44140625" customWidth="1"/>
    <col min="7685" max="7685" width="18.5546875" customWidth="1"/>
    <col min="7686" max="7686" width="6.109375" customWidth="1"/>
    <col min="7687" max="7687" width="5.44140625" customWidth="1"/>
    <col min="7688" max="7688" width="5.88671875" customWidth="1"/>
    <col min="7689" max="7689" width="6.33203125" customWidth="1"/>
    <col min="7690" max="7690" width="6.88671875" customWidth="1"/>
    <col min="7691" max="7691" width="7.33203125" customWidth="1"/>
    <col min="7692" max="7693" width="8" customWidth="1"/>
    <col min="7937" max="7937" width="44" customWidth="1"/>
    <col min="7938" max="7938" width="9.5546875" customWidth="1"/>
    <col min="7939" max="7939" width="6.33203125" customWidth="1"/>
    <col min="7940" max="7940" width="16.44140625" customWidth="1"/>
    <col min="7941" max="7941" width="18.5546875" customWidth="1"/>
    <col min="7942" max="7942" width="6.109375" customWidth="1"/>
    <col min="7943" max="7943" width="5.44140625" customWidth="1"/>
    <col min="7944" max="7944" width="5.88671875" customWidth="1"/>
    <col min="7945" max="7945" width="6.33203125" customWidth="1"/>
    <col min="7946" max="7946" width="6.88671875" customWidth="1"/>
    <col min="7947" max="7947" width="7.33203125" customWidth="1"/>
    <col min="7948" max="7949" width="8" customWidth="1"/>
    <col min="8193" max="8193" width="44" customWidth="1"/>
    <col min="8194" max="8194" width="9.5546875" customWidth="1"/>
    <col min="8195" max="8195" width="6.33203125" customWidth="1"/>
    <col min="8196" max="8196" width="16.44140625" customWidth="1"/>
    <col min="8197" max="8197" width="18.5546875" customWidth="1"/>
    <col min="8198" max="8198" width="6.109375" customWidth="1"/>
    <col min="8199" max="8199" width="5.44140625" customWidth="1"/>
    <col min="8200" max="8200" width="5.88671875" customWidth="1"/>
    <col min="8201" max="8201" width="6.33203125" customWidth="1"/>
    <col min="8202" max="8202" width="6.88671875" customWidth="1"/>
    <col min="8203" max="8203" width="7.33203125" customWidth="1"/>
    <col min="8204" max="8205" width="8" customWidth="1"/>
    <col min="8449" max="8449" width="44" customWidth="1"/>
    <col min="8450" max="8450" width="9.5546875" customWidth="1"/>
    <col min="8451" max="8451" width="6.33203125" customWidth="1"/>
    <col min="8452" max="8452" width="16.44140625" customWidth="1"/>
    <col min="8453" max="8453" width="18.5546875" customWidth="1"/>
    <col min="8454" max="8454" width="6.109375" customWidth="1"/>
    <col min="8455" max="8455" width="5.44140625" customWidth="1"/>
    <col min="8456" max="8456" width="5.88671875" customWidth="1"/>
    <col min="8457" max="8457" width="6.33203125" customWidth="1"/>
    <col min="8458" max="8458" width="6.88671875" customWidth="1"/>
    <col min="8459" max="8459" width="7.33203125" customWidth="1"/>
    <col min="8460" max="8461" width="8" customWidth="1"/>
    <col min="8705" max="8705" width="44" customWidth="1"/>
    <col min="8706" max="8706" width="9.5546875" customWidth="1"/>
    <col min="8707" max="8707" width="6.33203125" customWidth="1"/>
    <col min="8708" max="8708" width="16.44140625" customWidth="1"/>
    <col min="8709" max="8709" width="18.5546875" customWidth="1"/>
    <col min="8710" max="8710" width="6.109375" customWidth="1"/>
    <col min="8711" max="8711" width="5.44140625" customWidth="1"/>
    <col min="8712" max="8712" width="5.88671875" customWidth="1"/>
    <col min="8713" max="8713" width="6.33203125" customWidth="1"/>
    <col min="8714" max="8714" width="6.88671875" customWidth="1"/>
    <col min="8715" max="8715" width="7.33203125" customWidth="1"/>
    <col min="8716" max="8717" width="8" customWidth="1"/>
    <col min="8961" max="8961" width="44" customWidth="1"/>
    <col min="8962" max="8962" width="9.5546875" customWidth="1"/>
    <col min="8963" max="8963" width="6.33203125" customWidth="1"/>
    <col min="8964" max="8964" width="16.44140625" customWidth="1"/>
    <col min="8965" max="8965" width="18.5546875" customWidth="1"/>
    <col min="8966" max="8966" width="6.109375" customWidth="1"/>
    <col min="8967" max="8967" width="5.44140625" customWidth="1"/>
    <col min="8968" max="8968" width="5.88671875" customWidth="1"/>
    <col min="8969" max="8969" width="6.33203125" customWidth="1"/>
    <col min="8970" max="8970" width="6.88671875" customWidth="1"/>
    <col min="8971" max="8971" width="7.33203125" customWidth="1"/>
    <col min="8972" max="8973" width="8" customWidth="1"/>
    <col min="9217" max="9217" width="44" customWidth="1"/>
    <col min="9218" max="9218" width="9.5546875" customWidth="1"/>
    <col min="9219" max="9219" width="6.33203125" customWidth="1"/>
    <col min="9220" max="9220" width="16.44140625" customWidth="1"/>
    <col min="9221" max="9221" width="18.5546875" customWidth="1"/>
    <col min="9222" max="9222" width="6.109375" customWidth="1"/>
    <col min="9223" max="9223" width="5.44140625" customWidth="1"/>
    <col min="9224" max="9224" width="5.88671875" customWidth="1"/>
    <col min="9225" max="9225" width="6.33203125" customWidth="1"/>
    <col min="9226" max="9226" width="6.88671875" customWidth="1"/>
    <col min="9227" max="9227" width="7.33203125" customWidth="1"/>
    <col min="9228" max="9229" width="8" customWidth="1"/>
    <col min="9473" max="9473" width="44" customWidth="1"/>
    <col min="9474" max="9474" width="9.5546875" customWidth="1"/>
    <col min="9475" max="9475" width="6.33203125" customWidth="1"/>
    <col min="9476" max="9476" width="16.44140625" customWidth="1"/>
    <col min="9477" max="9477" width="18.5546875" customWidth="1"/>
    <col min="9478" max="9478" width="6.109375" customWidth="1"/>
    <col min="9479" max="9479" width="5.44140625" customWidth="1"/>
    <col min="9480" max="9480" width="5.88671875" customWidth="1"/>
    <col min="9481" max="9481" width="6.33203125" customWidth="1"/>
    <col min="9482" max="9482" width="6.88671875" customWidth="1"/>
    <col min="9483" max="9483" width="7.33203125" customWidth="1"/>
    <col min="9484" max="9485" width="8" customWidth="1"/>
    <col min="9729" max="9729" width="44" customWidth="1"/>
    <col min="9730" max="9730" width="9.5546875" customWidth="1"/>
    <col min="9731" max="9731" width="6.33203125" customWidth="1"/>
    <col min="9732" max="9732" width="16.44140625" customWidth="1"/>
    <col min="9733" max="9733" width="18.5546875" customWidth="1"/>
    <col min="9734" max="9734" width="6.109375" customWidth="1"/>
    <col min="9735" max="9735" width="5.44140625" customWidth="1"/>
    <col min="9736" max="9736" width="5.88671875" customWidth="1"/>
    <col min="9737" max="9737" width="6.33203125" customWidth="1"/>
    <col min="9738" max="9738" width="6.88671875" customWidth="1"/>
    <col min="9739" max="9739" width="7.33203125" customWidth="1"/>
    <col min="9740" max="9741" width="8" customWidth="1"/>
    <col min="9985" max="9985" width="44" customWidth="1"/>
    <col min="9986" max="9986" width="9.5546875" customWidth="1"/>
    <col min="9987" max="9987" width="6.33203125" customWidth="1"/>
    <col min="9988" max="9988" width="16.44140625" customWidth="1"/>
    <col min="9989" max="9989" width="18.5546875" customWidth="1"/>
    <col min="9990" max="9990" width="6.109375" customWidth="1"/>
    <col min="9991" max="9991" width="5.44140625" customWidth="1"/>
    <col min="9992" max="9992" width="5.88671875" customWidth="1"/>
    <col min="9993" max="9993" width="6.33203125" customWidth="1"/>
    <col min="9994" max="9994" width="6.88671875" customWidth="1"/>
    <col min="9995" max="9995" width="7.33203125" customWidth="1"/>
    <col min="9996" max="9997" width="8" customWidth="1"/>
    <col min="10241" max="10241" width="44" customWidth="1"/>
    <col min="10242" max="10242" width="9.5546875" customWidth="1"/>
    <col min="10243" max="10243" width="6.33203125" customWidth="1"/>
    <col min="10244" max="10244" width="16.44140625" customWidth="1"/>
    <col min="10245" max="10245" width="18.5546875" customWidth="1"/>
    <col min="10246" max="10246" width="6.109375" customWidth="1"/>
    <col min="10247" max="10247" width="5.44140625" customWidth="1"/>
    <col min="10248" max="10248" width="5.88671875" customWidth="1"/>
    <col min="10249" max="10249" width="6.33203125" customWidth="1"/>
    <col min="10250" max="10250" width="6.88671875" customWidth="1"/>
    <col min="10251" max="10251" width="7.33203125" customWidth="1"/>
    <col min="10252" max="10253" width="8" customWidth="1"/>
    <col min="10497" max="10497" width="44" customWidth="1"/>
    <col min="10498" max="10498" width="9.5546875" customWidth="1"/>
    <col min="10499" max="10499" width="6.33203125" customWidth="1"/>
    <col min="10500" max="10500" width="16.44140625" customWidth="1"/>
    <col min="10501" max="10501" width="18.5546875" customWidth="1"/>
    <col min="10502" max="10502" width="6.109375" customWidth="1"/>
    <col min="10503" max="10503" width="5.44140625" customWidth="1"/>
    <col min="10504" max="10504" width="5.88671875" customWidth="1"/>
    <col min="10505" max="10505" width="6.33203125" customWidth="1"/>
    <col min="10506" max="10506" width="6.88671875" customWidth="1"/>
    <col min="10507" max="10507" width="7.33203125" customWidth="1"/>
    <col min="10508" max="10509" width="8" customWidth="1"/>
    <col min="10753" max="10753" width="44" customWidth="1"/>
    <col min="10754" max="10754" width="9.5546875" customWidth="1"/>
    <col min="10755" max="10755" width="6.33203125" customWidth="1"/>
    <col min="10756" max="10756" width="16.44140625" customWidth="1"/>
    <col min="10757" max="10757" width="18.5546875" customWidth="1"/>
    <col min="10758" max="10758" width="6.109375" customWidth="1"/>
    <col min="10759" max="10759" width="5.44140625" customWidth="1"/>
    <col min="10760" max="10760" width="5.88671875" customWidth="1"/>
    <col min="10761" max="10761" width="6.33203125" customWidth="1"/>
    <col min="10762" max="10762" width="6.88671875" customWidth="1"/>
    <col min="10763" max="10763" width="7.33203125" customWidth="1"/>
    <col min="10764" max="10765" width="8" customWidth="1"/>
    <col min="11009" max="11009" width="44" customWidth="1"/>
    <col min="11010" max="11010" width="9.5546875" customWidth="1"/>
    <col min="11011" max="11011" width="6.33203125" customWidth="1"/>
    <col min="11012" max="11012" width="16.44140625" customWidth="1"/>
    <col min="11013" max="11013" width="18.5546875" customWidth="1"/>
    <col min="11014" max="11014" width="6.109375" customWidth="1"/>
    <col min="11015" max="11015" width="5.44140625" customWidth="1"/>
    <col min="11016" max="11016" width="5.88671875" customWidth="1"/>
    <col min="11017" max="11017" width="6.33203125" customWidth="1"/>
    <col min="11018" max="11018" width="6.88671875" customWidth="1"/>
    <col min="11019" max="11019" width="7.33203125" customWidth="1"/>
    <col min="11020" max="11021" width="8" customWidth="1"/>
    <col min="11265" max="11265" width="44" customWidth="1"/>
    <col min="11266" max="11266" width="9.5546875" customWidth="1"/>
    <col min="11267" max="11267" width="6.33203125" customWidth="1"/>
    <col min="11268" max="11268" width="16.44140625" customWidth="1"/>
    <col min="11269" max="11269" width="18.5546875" customWidth="1"/>
    <col min="11270" max="11270" width="6.109375" customWidth="1"/>
    <col min="11271" max="11271" width="5.44140625" customWidth="1"/>
    <col min="11272" max="11272" width="5.88671875" customWidth="1"/>
    <col min="11273" max="11273" width="6.33203125" customWidth="1"/>
    <col min="11274" max="11274" width="6.88671875" customWidth="1"/>
    <col min="11275" max="11275" width="7.33203125" customWidth="1"/>
    <col min="11276" max="11277" width="8" customWidth="1"/>
    <col min="11521" max="11521" width="44" customWidth="1"/>
    <col min="11522" max="11522" width="9.5546875" customWidth="1"/>
    <col min="11523" max="11523" width="6.33203125" customWidth="1"/>
    <col min="11524" max="11524" width="16.44140625" customWidth="1"/>
    <col min="11525" max="11525" width="18.5546875" customWidth="1"/>
    <col min="11526" max="11526" width="6.109375" customWidth="1"/>
    <col min="11527" max="11527" width="5.44140625" customWidth="1"/>
    <col min="11528" max="11528" width="5.88671875" customWidth="1"/>
    <col min="11529" max="11529" width="6.33203125" customWidth="1"/>
    <col min="11530" max="11530" width="6.88671875" customWidth="1"/>
    <col min="11531" max="11531" width="7.33203125" customWidth="1"/>
    <col min="11532" max="11533" width="8" customWidth="1"/>
    <col min="11777" max="11777" width="44" customWidth="1"/>
    <col min="11778" max="11778" width="9.5546875" customWidth="1"/>
    <col min="11779" max="11779" width="6.33203125" customWidth="1"/>
    <col min="11780" max="11780" width="16.44140625" customWidth="1"/>
    <col min="11781" max="11781" width="18.5546875" customWidth="1"/>
    <col min="11782" max="11782" width="6.109375" customWidth="1"/>
    <col min="11783" max="11783" width="5.44140625" customWidth="1"/>
    <col min="11784" max="11784" width="5.88671875" customWidth="1"/>
    <col min="11785" max="11785" width="6.33203125" customWidth="1"/>
    <col min="11786" max="11786" width="6.88671875" customWidth="1"/>
    <col min="11787" max="11787" width="7.33203125" customWidth="1"/>
    <col min="11788" max="11789" width="8" customWidth="1"/>
    <col min="12033" max="12033" width="44" customWidth="1"/>
    <col min="12034" max="12034" width="9.5546875" customWidth="1"/>
    <col min="12035" max="12035" width="6.33203125" customWidth="1"/>
    <col min="12036" max="12036" width="16.44140625" customWidth="1"/>
    <col min="12037" max="12037" width="18.5546875" customWidth="1"/>
    <col min="12038" max="12038" width="6.109375" customWidth="1"/>
    <col min="12039" max="12039" width="5.44140625" customWidth="1"/>
    <col min="12040" max="12040" width="5.88671875" customWidth="1"/>
    <col min="12041" max="12041" width="6.33203125" customWidth="1"/>
    <col min="12042" max="12042" width="6.88671875" customWidth="1"/>
    <col min="12043" max="12043" width="7.33203125" customWidth="1"/>
    <col min="12044" max="12045" width="8" customWidth="1"/>
    <col min="12289" max="12289" width="44" customWidth="1"/>
    <col min="12290" max="12290" width="9.5546875" customWidth="1"/>
    <col min="12291" max="12291" width="6.33203125" customWidth="1"/>
    <col min="12292" max="12292" width="16.44140625" customWidth="1"/>
    <col min="12293" max="12293" width="18.5546875" customWidth="1"/>
    <col min="12294" max="12294" width="6.109375" customWidth="1"/>
    <col min="12295" max="12295" width="5.44140625" customWidth="1"/>
    <col min="12296" max="12296" width="5.88671875" customWidth="1"/>
    <col min="12297" max="12297" width="6.33203125" customWidth="1"/>
    <col min="12298" max="12298" width="6.88671875" customWidth="1"/>
    <col min="12299" max="12299" width="7.33203125" customWidth="1"/>
    <col min="12300" max="12301" width="8" customWidth="1"/>
    <col min="12545" max="12545" width="44" customWidth="1"/>
    <col min="12546" max="12546" width="9.5546875" customWidth="1"/>
    <col min="12547" max="12547" width="6.33203125" customWidth="1"/>
    <col min="12548" max="12548" width="16.44140625" customWidth="1"/>
    <col min="12549" max="12549" width="18.5546875" customWidth="1"/>
    <col min="12550" max="12550" width="6.109375" customWidth="1"/>
    <col min="12551" max="12551" width="5.44140625" customWidth="1"/>
    <col min="12552" max="12552" width="5.88671875" customWidth="1"/>
    <col min="12553" max="12553" width="6.33203125" customWidth="1"/>
    <col min="12554" max="12554" width="6.88671875" customWidth="1"/>
    <col min="12555" max="12555" width="7.33203125" customWidth="1"/>
    <col min="12556" max="12557" width="8" customWidth="1"/>
    <col min="12801" max="12801" width="44" customWidth="1"/>
    <col min="12802" max="12802" width="9.5546875" customWidth="1"/>
    <col min="12803" max="12803" width="6.33203125" customWidth="1"/>
    <col min="12804" max="12804" width="16.44140625" customWidth="1"/>
    <col min="12805" max="12805" width="18.5546875" customWidth="1"/>
    <col min="12806" max="12806" width="6.109375" customWidth="1"/>
    <col min="12807" max="12807" width="5.44140625" customWidth="1"/>
    <col min="12808" max="12808" width="5.88671875" customWidth="1"/>
    <col min="12809" max="12809" width="6.33203125" customWidth="1"/>
    <col min="12810" max="12810" width="6.88671875" customWidth="1"/>
    <col min="12811" max="12811" width="7.33203125" customWidth="1"/>
    <col min="12812" max="12813" width="8" customWidth="1"/>
    <col min="13057" max="13057" width="44" customWidth="1"/>
    <col min="13058" max="13058" width="9.5546875" customWidth="1"/>
    <col min="13059" max="13059" width="6.33203125" customWidth="1"/>
    <col min="13060" max="13060" width="16.44140625" customWidth="1"/>
    <col min="13061" max="13061" width="18.5546875" customWidth="1"/>
    <col min="13062" max="13062" width="6.109375" customWidth="1"/>
    <col min="13063" max="13063" width="5.44140625" customWidth="1"/>
    <col min="13064" max="13064" width="5.88671875" customWidth="1"/>
    <col min="13065" max="13065" width="6.33203125" customWidth="1"/>
    <col min="13066" max="13066" width="6.88671875" customWidth="1"/>
    <col min="13067" max="13067" width="7.33203125" customWidth="1"/>
    <col min="13068" max="13069" width="8" customWidth="1"/>
    <col min="13313" max="13313" width="44" customWidth="1"/>
    <col min="13314" max="13314" width="9.5546875" customWidth="1"/>
    <col min="13315" max="13315" width="6.33203125" customWidth="1"/>
    <col min="13316" max="13316" width="16.44140625" customWidth="1"/>
    <col min="13317" max="13317" width="18.5546875" customWidth="1"/>
    <col min="13318" max="13318" width="6.109375" customWidth="1"/>
    <col min="13319" max="13319" width="5.44140625" customWidth="1"/>
    <col min="13320" max="13320" width="5.88671875" customWidth="1"/>
    <col min="13321" max="13321" width="6.33203125" customWidth="1"/>
    <col min="13322" max="13322" width="6.88671875" customWidth="1"/>
    <col min="13323" max="13323" width="7.33203125" customWidth="1"/>
    <col min="13324" max="13325" width="8" customWidth="1"/>
    <col min="13569" max="13569" width="44" customWidth="1"/>
    <col min="13570" max="13570" width="9.5546875" customWidth="1"/>
    <col min="13571" max="13571" width="6.33203125" customWidth="1"/>
    <col min="13572" max="13572" width="16.44140625" customWidth="1"/>
    <col min="13573" max="13573" width="18.5546875" customWidth="1"/>
    <col min="13574" max="13574" width="6.109375" customWidth="1"/>
    <col min="13575" max="13575" width="5.44140625" customWidth="1"/>
    <col min="13576" max="13576" width="5.88671875" customWidth="1"/>
    <col min="13577" max="13577" width="6.33203125" customWidth="1"/>
    <col min="13578" max="13578" width="6.88671875" customWidth="1"/>
    <col min="13579" max="13579" width="7.33203125" customWidth="1"/>
    <col min="13580" max="13581" width="8" customWidth="1"/>
    <col min="13825" max="13825" width="44" customWidth="1"/>
    <col min="13826" max="13826" width="9.5546875" customWidth="1"/>
    <col min="13827" max="13827" width="6.33203125" customWidth="1"/>
    <col min="13828" max="13828" width="16.44140625" customWidth="1"/>
    <col min="13829" max="13829" width="18.5546875" customWidth="1"/>
    <col min="13830" max="13830" width="6.109375" customWidth="1"/>
    <col min="13831" max="13831" width="5.44140625" customWidth="1"/>
    <col min="13832" max="13832" width="5.88671875" customWidth="1"/>
    <col min="13833" max="13833" width="6.33203125" customWidth="1"/>
    <col min="13834" max="13834" width="6.88671875" customWidth="1"/>
    <col min="13835" max="13835" width="7.33203125" customWidth="1"/>
    <col min="13836" max="13837" width="8" customWidth="1"/>
    <col min="14081" max="14081" width="44" customWidth="1"/>
    <col min="14082" max="14082" width="9.5546875" customWidth="1"/>
    <col min="14083" max="14083" width="6.33203125" customWidth="1"/>
    <col min="14084" max="14084" width="16.44140625" customWidth="1"/>
    <col min="14085" max="14085" width="18.5546875" customWidth="1"/>
    <col min="14086" max="14086" width="6.109375" customWidth="1"/>
    <col min="14087" max="14087" width="5.44140625" customWidth="1"/>
    <col min="14088" max="14088" width="5.88671875" customWidth="1"/>
    <col min="14089" max="14089" width="6.33203125" customWidth="1"/>
    <col min="14090" max="14090" width="6.88671875" customWidth="1"/>
    <col min="14091" max="14091" width="7.33203125" customWidth="1"/>
    <col min="14092" max="14093" width="8" customWidth="1"/>
    <col min="14337" max="14337" width="44" customWidth="1"/>
    <col min="14338" max="14338" width="9.5546875" customWidth="1"/>
    <col min="14339" max="14339" width="6.33203125" customWidth="1"/>
    <col min="14340" max="14340" width="16.44140625" customWidth="1"/>
    <col min="14341" max="14341" width="18.5546875" customWidth="1"/>
    <col min="14342" max="14342" width="6.109375" customWidth="1"/>
    <col min="14343" max="14343" width="5.44140625" customWidth="1"/>
    <col min="14344" max="14344" width="5.88671875" customWidth="1"/>
    <col min="14345" max="14345" width="6.33203125" customWidth="1"/>
    <col min="14346" max="14346" width="6.88671875" customWidth="1"/>
    <col min="14347" max="14347" width="7.33203125" customWidth="1"/>
    <col min="14348" max="14349" width="8" customWidth="1"/>
    <col min="14593" max="14593" width="44" customWidth="1"/>
    <col min="14594" max="14594" width="9.5546875" customWidth="1"/>
    <col min="14595" max="14595" width="6.33203125" customWidth="1"/>
    <col min="14596" max="14596" width="16.44140625" customWidth="1"/>
    <col min="14597" max="14597" width="18.5546875" customWidth="1"/>
    <col min="14598" max="14598" width="6.109375" customWidth="1"/>
    <col min="14599" max="14599" width="5.44140625" customWidth="1"/>
    <col min="14600" max="14600" width="5.88671875" customWidth="1"/>
    <col min="14601" max="14601" width="6.33203125" customWidth="1"/>
    <col min="14602" max="14602" width="6.88671875" customWidth="1"/>
    <col min="14603" max="14603" width="7.33203125" customWidth="1"/>
    <col min="14604" max="14605" width="8" customWidth="1"/>
    <col min="14849" max="14849" width="44" customWidth="1"/>
    <col min="14850" max="14850" width="9.5546875" customWidth="1"/>
    <col min="14851" max="14851" width="6.33203125" customWidth="1"/>
    <col min="14852" max="14852" width="16.44140625" customWidth="1"/>
    <col min="14853" max="14853" width="18.5546875" customWidth="1"/>
    <col min="14854" max="14854" width="6.109375" customWidth="1"/>
    <col min="14855" max="14855" width="5.44140625" customWidth="1"/>
    <col min="14856" max="14856" width="5.88671875" customWidth="1"/>
    <col min="14857" max="14857" width="6.33203125" customWidth="1"/>
    <col min="14858" max="14858" width="6.88671875" customWidth="1"/>
    <col min="14859" max="14859" width="7.33203125" customWidth="1"/>
    <col min="14860" max="14861" width="8" customWidth="1"/>
    <col min="15105" max="15105" width="44" customWidth="1"/>
    <col min="15106" max="15106" width="9.5546875" customWidth="1"/>
    <col min="15107" max="15107" width="6.33203125" customWidth="1"/>
    <col min="15108" max="15108" width="16.44140625" customWidth="1"/>
    <col min="15109" max="15109" width="18.5546875" customWidth="1"/>
    <col min="15110" max="15110" width="6.109375" customWidth="1"/>
    <col min="15111" max="15111" width="5.44140625" customWidth="1"/>
    <col min="15112" max="15112" width="5.88671875" customWidth="1"/>
    <col min="15113" max="15113" width="6.33203125" customWidth="1"/>
    <col min="15114" max="15114" width="6.88671875" customWidth="1"/>
    <col min="15115" max="15115" width="7.33203125" customWidth="1"/>
    <col min="15116" max="15117" width="8" customWidth="1"/>
    <col min="15361" max="15361" width="44" customWidth="1"/>
    <col min="15362" max="15362" width="9.5546875" customWidth="1"/>
    <col min="15363" max="15363" width="6.33203125" customWidth="1"/>
    <col min="15364" max="15364" width="16.44140625" customWidth="1"/>
    <col min="15365" max="15365" width="18.5546875" customWidth="1"/>
    <col min="15366" max="15366" width="6.109375" customWidth="1"/>
    <col min="15367" max="15367" width="5.44140625" customWidth="1"/>
    <col min="15368" max="15368" width="5.88671875" customWidth="1"/>
    <col min="15369" max="15369" width="6.33203125" customWidth="1"/>
    <col min="15370" max="15370" width="6.88671875" customWidth="1"/>
    <col min="15371" max="15371" width="7.33203125" customWidth="1"/>
    <col min="15372" max="15373" width="8" customWidth="1"/>
    <col min="15617" max="15617" width="44" customWidth="1"/>
    <col min="15618" max="15618" width="9.5546875" customWidth="1"/>
    <col min="15619" max="15619" width="6.33203125" customWidth="1"/>
    <col min="15620" max="15620" width="16.44140625" customWidth="1"/>
    <col min="15621" max="15621" width="18.5546875" customWidth="1"/>
    <col min="15622" max="15622" width="6.109375" customWidth="1"/>
    <col min="15623" max="15623" width="5.44140625" customWidth="1"/>
    <col min="15624" max="15624" width="5.88671875" customWidth="1"/>
    <col min="15625" max="15625" width="6.33203125" customWidth="1"/>
    <col min="15626" max="15626" width="6.88671875" customWidth="1"/>
    <col min="15627" max="15627" width="7.33203125" customWidth="1"/>
    <col min="15628" max="15629" width="8" customWidth="1"/>
    <col min="15873" max="15873" width="44" customWidth="1"/>
    <col min="15874" max="15874" width="9.5546875" customWidth="1"/>
    <col min="15875" max="15875" width="6.33203125" customWidth="1"/>
    <col min="15876" max="15876" width="16.44140625" customWidth="1"/>
    <col min="15877" max="15877" width="18.5546875" customWidth="1"/>
    <col min="15878" max="15878" width="6.109375" customWidth="1"/>
    <col min="15879" max="15879" width="5.44140625" customWidth="1"/>
    <col min="15880" max="15880" width="5.88671875" customWidth="1"/>
    <col min="15881" max="15881" width="6.33203125" customWidth="1"/>
    <col min="15882" max="15882" width="6.88671875" customWidth="1"/>
    <col min="15883" max="15883" width="7.33203125" customWidth="1"/>
    <col min="15884" max="15885" width="8" customWidth="1"/>
    <col min="16129" max="16129" width="44" customWidth="1"/>
    <col min="16130" max="16130" width="9.5546875" customWidth="1"/>
    <col min="16131" max="16131" width="6.33203125" customWidth="1"/>
    <col min="16132" max="16132" width="16.44140625" customWidth="1"/>
    <col min="16133" max="16133" width="18.5546875" customWidth="1"/>
    <col min="16134" max="16134" width="6.109375" customWidth="1"/>
    <col min="16135" max="16135" width="5.44140625" customWidth="1"/>
    <col min="16136" max="16136" width="5.88671875" customWidth="1"/>
    <col min="16137" max="16137" width="6.33203125" customWidth="1"/>
    <col min="16138" max="16138" width="6.88671875" customWidth="1"/>
    <col min="16139" max="16139" width="7.33203125" customWidth="1"/>
    <col min="16140" max="16141" width="8" customWidth="1"/>
  </cols>
  <sheetData>
    <row r="1" spans="1:17" s="271" customFormat="1" ht="18" customHeight="1">
      <c r="K1" s="213" t="s">
        <v>88</v>
      </c>
      <c r="M1" s="213"/>
      <c r="N1" s="213"/>
    </row>
    <row r="2" spans="1:17" s="271" customFormat="1" ht="51.75" customHeight="1">
      <c r="B2" s="64"/>
      <c r="C2" s="64"/>
      <c r="E2" s="273"/>
      <c r="F2" s="64"/>
      <c r="G2" s="64"/>
      <c r="H2" s="64"/>
      <c r="I2" s="64"/>
      <c r="J2" s="64"/>
      <c r="K2" s="446" t="s">
        <v>293</v>
      </c>
      <c r="L2" s="446"/>
      <c r="M2" s="446"/>
      <c r="N2" s="446"/>
      <c r="O2" s="276"/>
      <c r="Q2" s="217"/>
    </row>
    <row r="3" spans="1:17" s="271" customFormat="1" ht="15.75" customHeight="1">
      <c r="B3" s="64"/>
      <c r="C3" s="64"/>
      <c r="E3" s="273"/>
      <c r="F3" s="64"/>
      <c r="G3" s="64"/>
      <c r="H3" s="64"/>
      <c r="I3" s="64"/>
      <c r="J3" s="64"/>
      <c r="K3" s="64"/>
      <c r="L3" s="272"/>
      <c r="M3" s="277"/>
      <c r="N3" s="272"/>
    </row>
    <row r="4" spans="1:17" s="278" customFormat="1" ht="29.25" customHeight="1" thickBot="1">
      <c r="A4" s="445" t="s">
        <v>483</v>
      </c>
      <c r="B4" s="445"/>
      <c r="C4" s="445"/>
      <c r="D4" s="445"/>
      <c r="E4" s="445"/>
      <c r="F4" s="445"/>
      <c r="G4" s="445"/>
      <c r="H4" s="445"/>
      <c r="I4" s="445"/>
      <c r="J4" s="445"/>
      <c r="K4" s="445"/>
      <c r="L4" s="445"/>
      <c r="M4" s="445"/>
      <c r="N4" s="445"/>
    </row>
    <row r="5" spans="1:17" s="67" customFormat="1" ht="24" customHeight="1" thickBot="1">
      <c r="A5" s="463" t="s">
        <v>0</v>
      </c>
      <c r="B5" s="465" t="s">
        <v>89</v>
      </c>
      <c r="C5" s="463" t="s">
        <v>90</v>
      </c>
      <c r="D5" s="412" t="s">
        <v>484</v>
      </c>
      <c r="E5" s="413" t="s">
        <v>3</v>
      </c>
      <c r="F5" s="460" t="s">
        <v>92</v>
      </c>
      <c r="G5" s="467"/>
      <c r="H5" s="467"/>
      <c r="I5" s="467"/>
      <c r="J5" s="461"/>
      <c r="K5" s="468" t="s">
        <v>4</v>
      </c>
      <c r="L5" s="465" t="s">
        <v>5</v>
      </c>
      <c r="M5" s="465" t="s">
        <v>6</v>
      </c>
      <c r="N5" s="465" t="s">
        <v>8</v>
      </c>
    </row>
    <row r="6" spans="1:17" s="70" customFormat="1" ht="26.25" customHeight="1" thickBot="1">
      <c r="A6" s="464"/>
      <c r="B6" s="466"/>
      <c r="C6" s="464"/>
      <c r="D6" s="460" t="s">
        <v>93</v>
      </c>
      <c r="E6" s="461"/>
      <c r="F6" s="68" t="s">
        <v>10</v>
      </c>
      <c r="G6" s="68" t="s">
        <v>11</v>
      </c>
      <c r="H6" s="414" t="s">
        <v>94</v>
      </c>
      <c r="I6" s="68" t="s">
        <v>12</v>
      </c>
      <c r="J6" s="68" t="s">
        <v>13</v>
      </c>
      <c r="K6" s="469"/>
      <c r="L6" s="466"/>
      <c r="M6" s="466"/>
      <c r="N6" s="466"/>
    </row>
    <row r="7" spans="1:17" s="71" customFormat="1" ht="8.4" customHeight="1">
      <c r="B7" s="72"/>
      <c r="C7" s="72"/>
      <c r="D7" s="73"/>
      <c r="E7" s="73"/>
      <c r="K7" s="72"/>
      <c r="L7" s="74"/>
      <c r="M7" s="72"/>
    </row>
    <row r="8" spans="1:17" s="75" customFormat="1" ht="18" customHeight="1">
      <c r="A8" s="512" t="s">
        <v>95</v>
      </c>
      <c r="B8" s="512"/>
      <c r="C8" s="512"/>
      <c r="D8" s="512"/>
      <c r="E8" s="512"/>
      <c r="F8" s="512"/>
      <c r="G8" s="512"/>
      <c r="H8" s="512"/>
      <c r="I8" s="512"/>
      <c r="J8" s="512"/>
      <c r="K8" s="512"/>
      <c r="L8" s="512"/>
      <c r="M8" s="512"/>
      <c r="N8" s="512"/>
    </row>
    <row r="9" spans="1:17" s="75" customFormat="1" ht="18" customHeight="1">
      <c r="A9" s="512" t="s">
        <v>389</v>
      </c>
      <c r="B9" s="512"/>
      <c r="C9" s="512"/>
      <c r="D9" s="512"/>
      <c r="E9" s="512"/>
      <c r="F9" s="512"/>
      <c r="G9" s="512"/>
      <c r="H9" s="512"/>
      <c r="I9" s="512"/>
      <c r="J9" s="512"/>
      <c r="K9" s="512"/>
      <c r="L9" s="512"/>
      <c r="M9" s="512"/>
      <c r="N9" s="512"/>
    </row>
    <row r="10" spans="1:17" s="217" customFormat="1" ht="19.2" customHeight="1">
      <c r="A10" s="513" t="s">
        <v>339</v>
      </c>
      <c r="B10" s="513"/>
      <c r="C10" s="513"/>
      <c r="D10" s="513"/>
      <c r="E10" s="513"/>
      <c r="F10" s="513"/>
      <c r="G10" s="513"/>
      <c r="H10" s="513"/>
      <c r="I10" s="513"/>
      <c r="J10" s="513"/>
      <c r="K10" s="513"/>
      <c r="L10" s="513"/>
      <c r="M10" s="513"/>
      <c r="N10" s="513"/>
      <c r="O10" s="76"/>
    </row>
    <row r="11" spans="1:17" s="322" customFormat="1" ht="28.2" customHeight="1">
      <c r="A11" s="320"/>
      <c r="B11" s="320"/>
      <c r="C11" s="320"/>
      <c r="D11" s="514" t="s">
        <v>183</v>
      </c>
      <c r="E11" s="514"/>
      <c r="F11" s="320"/>
      <c r="G11" s="320"/>
      <c r="H11" s="320"/>
      <c r="I11" s="320"/>
      <c r="J11" s="320"/>
      <c r="K11" s="320"/>
      <c r="L11" s="320"/>
      <c r="M11" s="320"/>
      <c r="N11" s="320"/>
      <c r="O11" s="321"/>
    </row>
    <row r="12" spans="1:17" s="217" customFormat="1" ht="15" customHeight="1">
      <c r="A12" s="275"/>
      <c r="B12" s="275"/>
      <c r="C12" s="275"/>
      <c r="D12" s="515" t="s">
        <v>104</v>
      </c>
      <c r="E12" s="515"/>
      <c r="F12" s="275"/>
      <c r="G12" s="275"/>
      <c r="H12" s="275"/>
      <c r="I12" s="275"/>
      <c r="J12" s="275"/>
      <c r="K12" s="275"/>
      <c r="L12" s="275"/>
      <c r="M12" s="275"/>
      <c r="N12" s="275"/>
      <c r="O12" s="76"/>
    </row>
    <row r="13" spans="1:17" s="234" customFormat="1" ht="34.799999999999997" customHeight="1">
      <c r="A13" s="319" t="s">
        <v>388</v>
      </c>
      <c r="B13" s="77" t="s">
        <v>101</v>
      </c>
      <c r="C13" s="203">
        <v>4</v>
      </c>
      <c r="D13" s="203" t="s">
        <v>340</v>
      </c>
      <c r="E13" s="77" t="s">
        <v>341</v>
      </c>
      <c r="F13" s="77">
        <v>180</v>
      </c>
      <c r="G13" s="77">
        <v>18</v>
      </c>
      <c r="H13" s="77">
        <v>25</v>
      </c>
      <c r="I13" s="77">
        <v>2</v>
      </c>
      <c r="J13" s="77">
        <f>F13+G13+H13+I13</f>
        <v>225</v>
      </c>
      <c r="K13" s="77" t="s">
        <v>97</v>
      </c>
      <c r="L13" s="78">
        <v>3401280</v>
      </c>
      <c r="M13" s="78">
        <f>C13*J13</f>
        <v>900</v>
      </c>
      <c r="N13" s="323"/>
      <c r="O13" s="233"/>
      <c r="Q13" s="234">
        <f>N13+N15+N20+N21+N25+N27+N28+N31+N33+N38+N42+N44+N48</f>
        <v>0</v>
      </c>
    </row>
    <row r="14" spans="1:17" s="217" customFormat="1" ht="15" customHeight="1">
      <c r="A14" s="275"/>
      <c r="B14" s="275"/>
      <c r="C14" s="275"/>
      <c r="D14" s="516" t="s">
        <v>106</v>
      </c>
      <c r="E14" s="516"/>
      <c r="F14" s="275"/>
      <c r="G14" s="275"/>
      <c r="H14" s="275"/>
      <c r="I14" s="275"/>
      <c r="J14" s="275"/>
      <c r="K14" s="275"/>
      <c r="L14" s="275"/>
      <c r="M14" s="275"/>
      <c r="N14" s="301"/>
      <c r="O14" s="76"/>
    </row>
    <row r="15" spans="1:17" s="234" customFormat="1" ht="49.2" customHeight="1">
      <c r="A15" s="319" t="s">
        <v>342</v>
      </c>
      <c r="B15" s="77" t="s">
        <v>78</v>
      </c>
      <c r="C15" s="203">
        <v>3</v>
      </c>
      <c r="D15" s="203" t="s">
        <v>343</v>
      </c>
      <c r="E15" s="77" t="s">
        <v>341</v>
      </c>
      <c r="F15" s="77">
        <v>135</v>
      </c>
      <c r="G15" s="77">
        <v>15</v>
      </c>
      <c r="H15" s="77">
        <v>23</v>
      </c>
      <c r="I15" s="77">
        <v>2</v>
      </c>
      <c r="J15" s="77">
        <f>F15+G15+H15+I15</f>
        <v>175</v>
      </c>
      <c r="K15" s="77" t="s">
        <v>97</v>
      </c>
      <c r="L15" s="78">
        <v>3401280</v>
      </c>
      <c r="M15" s="78">
        <f>C15*J15</f>
        <v>525</v>
      </c>
      <c r="N15" s="323"/>
      <c r="O15" s="233"/>
    </row>
    <row r="16" spans="1:17" s="217" customFormat="1" ht="15" customHeight="1">
      <c r="A16" s="275"/>
      <c r="B16" s="300"/>
      <c r="C16" s="275"/>
      <c r="D16" s="516" t="s">
        <v>107</v>
      </c>
      <c r="E16" s="516"/>
      <c r="F16" s="275"/>
      <c r="G16" s="275"/>
      <c r="H16" s="275"/>
      <c r="I16" s="275"/>
      <c r="J16" s="275"/>
      <c r="K16" s="275"/>
      <c r="L16" s="275"/>
      <c r="M16" s="275"/>
      <c r="N16" s="301"/>
      <c r="O16" s="76"/>
    </row>
    <row r="17" spans="1:15" s="234" customFormat="1" ht="34.799999999999997" customHeight="1">
      <c r="A17" s="319" t="s">
        <v>108</v>
      </c>
      <c r="B17" s="77" t="s">
        <v>101</v>
      </c>
      <c r="C17" s="203">
        <v>3</v>
      </c>
      <c r="D17" s="203" t="s">
        <v>265</v>
      </c>
      <c r="E17" s="77" t="s">
        <v>98</v>
      </c>
      <c r="F17" s="77">
        <v>100</v>
      </c>
      <c r="G17" s="77">
        <v>10</v>
      </c>
      <c r="H17" s="77">
        <v>10</v>
      </c>
      <c r="I17" s="77">
        <v>0</v>
      </c>
      <c r="J17" s="77">
        <f>F17+G17+H17+I17</f>
        <v>120</v>
      </c>
      <c r="K17" s="77" t="s">
        <v>97</v>
      </c>
      <c r="L17" s="78" t="s">
        <v>344</v>
      </c>
      <c r="M17" s="78">
        <f>C17*J17</f>
        <v>360</v>
      </c>
      <c r="N17" s="323"/>
      <c r="O17" s="233"/>
    </row>
    <row r="18" spans="1:15" s="234" customFormat="1" ht="46.2" customHeight="1">
      <c r="A18" s="319" t="s">
        <v>345</v>
      </c>
      <c r="B18" s="77" t="s">
        <v>78</v>
      </c>
      <c r="C18" s="203">
        <v>3</v>
      </c>
      <c r="D18" s="203" t="s">
        <v>343</v>
      </c>
      <c r="E18" s="77" t="s">
        <v>341</v>
      </c>
      <c r="F18" s="77">
        <v>150</v>
      </c>
      <c r="G18" s="77">
        <v>15</v>
      </c>
      <c r="H18" s="77">
        <v>25</v>
      </c>
      <c r="I18" s="77">
        <v>2</v>
      </c>
      <c r="J18" s="77">
        <f>F18+G18+H18+I18</f>
        <v>192</v>
      </c>
      <c r="K18" s="77" t="s">
        <v>97</v>
      </c>
      <c r="L18" s="78" t="s">
        <v>344</v>
      </c>
      <c r="M18" s="78">
        <f>C18*J18</f>
        <v>576</v>
      </c>
      <c r="N18" s="323"/>
      <c r="O18" s="233"/>
    </row>
    <row r="19" spans="1:15" s="217" customFormat="1" ht="15" customHeight="1">
      <c r="A19" s="275"/>
      <c r="B19" s="300"/>
      <c r="C19" s="275"/>
      <c r="D19" s="516" t="s">
        <v>109</v>
      </c>
      <c r="E19" s="516"/>
      <c r="F19" s="275"/>
      <c r="G19" s="275"/>
      <c r="H19" s="275"/>
      <c r="I19" s="275"/>
      <c r="J19" s="275"/>
      <c r="K19" s="275"/>
      <c r="L19" s="275"/>
      <c r="M19" s="275"/>
      <c r="N19" s="301"/>
      <c r="O19" s="76"/>
    </row>
    <row r="20" spans="1:15" s="234" customFormat="1" ht="47.4" customHeight="1">
      <c r="A20" s="319" t="s">
        <v>346</v>
      </c>
      <c r="B20" s="77" t="s">
        <v>100</v>
      </c>
      <c r="C20" s="203">
        <v>3</v>
      </c>
      <c r="D20" s="203" t="s">
        <v>343</v>
      </c>
      <c r="E20" s="77" t="s">
        <v>341</v>
      </c>
      <c r="F20" s="77">
        <v>158</v>
      </c>
      <c r="G20" s="77">
        <v>15</v>
      </c>
      <c r="H20" s="77">
        <v>25</v>
      </c>
      <c r="I20" s="77">
        <v>2</v>
      </c>
      <c r="J20" s="77">
        <f>F20+G20+H20+I20</f>
        <v>200</v>
      </c>
      <c r="K20" s="77" t="s">
        <v>97</v>
      </c>
      <c r="L20" s="78">
        <v>3401280</v>
      </c>
      <c r="M20" s="78">
        <f>C20*J20</f>
        <v>600</v>
      </c>
      <c r="N20" s="323"/>
      <c r="O20" s="233"/>
    </row>
    <row r="21" spans="1:15" s="234" customFormat="1" ht="34.799999999999997" customHeight="1">
      <c r="A21" s="319" t="s">
        <v>347</v>
      </c>
      <c r="B21" s="77" t="s">
        <v>111</v>
      </c>
      <c r="C21" s="203">
        <v>2</v>
      </c>
      <c r="D21" s="203" t="s">
        <v>348</v>
      </c>
      <c r="E21" s="77" t="s">
        <v>349</v>
      </c>
      <c r="F21" s="77">
        <v>0</v>
      </c>
      <c r="G21" s="77">
        <v>0</v>
      </c>
      <c r="H21" s="77">
        <v>25</v>
      </c>
      <c r="I21" s="77">
        <v>0</v>
      </c>
      <c r="J21" s="77">
        <f>F21+G21+H21+I21</f>
        <v>25</v>
      </c>
      <c r="K21" s="77" t="s">
        <v>97</v>
      </c>
      <c r="L21" s="78">
        <v>3401280</v>
      </c>
      <c r="M21" s="78">
        <f>C21*J21</f>
        <v>50</v>
      </c>
      <c r="N21" s="323"/>
      <c r="O21" s="233"/>
    </row>
    <row r="22" spans="1:15" s="217" customFormat="1" ht="15" customHeight="1">
      <c r="A22" s="275"/>
      <c r="B22" s="275"/>
      <c r="C22" s="275"/>
      <c r="D22" s="516" t="s">
        <v>112</v>
      </c>
      <c r="E22" s="516"/>
      <c r="F22" s="275"/>
      <c r="G22" s="275"/>
      <c r="H22" s="275"/>
      <c r="I22" s="275"/>
      <c r="J22" s="275"/>
      <c r="K22" s="275"/>
      <c r="L22" s="275"/>
      <c r="M22" s="275"/>
      <c r="N22" s="301"/>
      <c r="O22" s="76"/>
    </row>
    <row r="23" spans="1:15" s="234" customFormat="1" ht="34.799999999999997" customHeight="1">
      <c r="A23" s="319" t="s">
        <v>113</v>
      </c>
      <c r="B23" s="77" t="s">
        <v>350</v>
      </c>
      <c r="C23" s="203">
        <v>3</v>
      </c>
      <c r="D23" s="203" t="s">
        <v>190</v>
      </c>
      <c r="E23" s="77" t="s">
        <v>184</v>
      </c>
      <c r="F23" s="77">
        <v>280</v>
      </c>
      <c r="G23" s="77">
        <v>20</v>
      </c>
      <c r="H23" s="77">
        <v>14</v>
      </c>
      <c r="I23" s="77">
        <v>0</v>
      </c>
      <c r="J23" s="77">
        <f>F23+G23+H23+I23</f>
        <v>314</v>
      </c>
      <c r="K23" s="77" t="s">
        <v>99</v>
      </c>
      <c r="L23" s="78" t="s">
        <v>344</v>
      </c>
      <c r="M23" s="78">
        <f>C23*J23</f>
        <v>942</v>
      </c>
      <c r="N23" s="323"/>
      <c r="O23" s="233"/>
    </row>
    <row r="24" spans="1:15" s="234" customFormat="1" ht="55.8" customHeight="1">
      <c r="A24" s="319" t="s">
        <v>351</v>
      </c>
      <c r="B24" s="77" t="s">
        <v>352</v>
      </c>
      <c r="C24" s="203">
        <v>3</v>
      </c>
      <c r="D24" s="203" t="s">
        <v>267</v>
      </c>
      <c r="E24" s="77" t="s">
        <v>184</v>
      </c>
      <c r="F24" s="77">
        <v>200</v>
      </c>
      <c r="G24" s="77">
        <v>0</v>
      </c>
      <c r="H24" s="77">
        <v>16</v>
      </c>
      <c r="I24" s="77">
        <v>0</v>
      </c>
      <c r="J24" s="77">
        <f>F24+G24+H24+I24</f>
        <v>216</v>
      </c>
      <c r="K24" s="77" t="s">
        <v>99</v>
      </c>
      <c r="L24" s="78" t="s">
        <v>344</v>
      </c>
      <c r="M24" s="78">
        <f>C24*J24</f>
        <v>648</v>
      </c>
      <c r="N24" s="323"/>
      <c r="O24" s="233"/>
    </row>
    <row r="25" spans="1:15" s="234" customFormat="1" ht="47.4" customHeight="1">
      <c r="A25" s="319" t="s">
        <v>353</v>
      </c>
      <c r="B25" s="77" t="s">
        <v>354</v>
      </c>
      <c r="C25" s="203">
        <v>3</v>
      </c>
      <c r="D25" s="203" t="s">
        <v>343</v>
      </c>
      <c r="E25" s="77" t="s">
        <v>341</v>
      </c>
      <c r="F25" s="77">
        <v>190</v>
      </c>
      <c r="G25" s="77">
        <v>19</v>
      </c>
      <c r="H25" s="77">
        <v>14</v>
      </c>
      <c r="I25" s="77">
        <v>2</v>
      </c>
      <c r="J25" s="77">
        <f>F25+G25+H25+I25</f>
        <v>225</v>
      </c>
      <c r="K25" s="77" t="s">
        <v>97</v>
      </c>
      <c r="L25" s="78">
        <v>3401280</v>
      </c>
      <c r="M25" s="78">
        <f>C25*J25</f>
        <v>675</v>
      </c>
      <c r="N25" s="323"/>
      <c r="O25" s="233"/>
    </row>
    <row r="26" spans="1:15" s="217" customFormat="1" ht="15" customHeight="1">
      <c r="A26" s="304"/>
      <c r="B26" s="275"/>
      <c r="C26" s="300"/>
      <c r="D26" s="519" t="s">
        <v>114</v>
      </c>
      <c r="E26" s="519"/>
      <c r="F26" s="275"/>
      <c r="G26" s="275"/>
      <c r="H26" s="275"/>
      <c r="I26" s="275"/>
      <c r="J26" s="275"/>
      <c r="K26" s="275"/>
      <c r="L26" s="275"/>
      <c r="M26" s="275"/>
      <c r="N26" s="301"/>
      <c r="O26" s="76"/>
    </row>
    <row r="27" spans="1:15" s="234" customFormat="1" ht="34.799999999999997" customHeight="1">
      <c r="A27" s="319" t="s">
        <v>355</v>
      </c>
      <c r="B27" s="77" t="s">
        <v>356</v>
      </c>
      <c r="C27" s="203">
        <v>2</v>
      </c>
      <c r="D27" s="203" t="s">
        <v>357</v>
      </c>
      <c r="E27" s="77" t="s">
        <v>358</v>
      </c>
      <c r="F27" s="77">
        <v>0</v>
      </c>
      <c r="G27" s="77">
        <v>0</v>
      </c>
      <c r="H27" s="77">
        <v>20</v>
      </c>
      <c r="I27" s="77">
        <v>2</v>
      </c>
      <c r="J27" s="77">
        <f>F27+G27+H27+I27</f>
        <v>22</v>
      </c>
      <c r="K27" s="77" t="s">
        <v>97</v>
      </c>
      <c r="L27" s="78">
        <v>3401280</v>
      </c>
      <c r="M27" s="78">
        <f>C27*J27</f>
        <v>44</v>
      </c>
      <c r="N27" s="323"/>
      <c r="O27" s="233"/>
    </row>
    <row r="28" spans="1:15" s="234" customFormat="1" ht="43.2" customHeight="1">
      <c r="A28" s="319" t="s">
        <v>359</v>
      </c>
      <c r="B28" s="77" t="s">
        <v>101</v>
      </c>
      <c r="C28" s="203">
        <v>3</v>
      </c>
      <c r="D28" s="203" t="s">
        <v>340</v>
      </c>
      <c r="E28" s="77" t="s">
        <v>341</v>
      </c>
      <c r="F28" s="77">
        <v>0</v>
      </c>
      <c r="G28" s="77">
        <v>0</v>
      </c>
      <c r="H28" s="77">
        <v>24</v>
      </c>
      <c r="I28" s="77">
        <v>0</v>
      </c>
      <c r="J28" s="77">
        <v>24</v>
      </c>
      <c r="K28" s="77" t="s">
        <v>97</v>
      </c>
      <c r="L28" s="78">
        <v>3401280</v>
      </c>
      <c r="M28" s="78">
        <f>C28*J28</f>
        <v>72</v>
      </c>
      <c r="N28" s="323"/>
      <c r="O28" s="233"/>
    </row>
    <row r="29" spans="1:15" s="217" customFormat="1" ht="18" customHeight="1">
      <c r="A29" s="275"/>
      <c r="B29" s="275"/>
      <c r="C29" s="275"/>
      <c r="D29" s="516" t="s">
        <v>115</v>
      </c>
      <c r="E29" s="516"/>
      <c r="F29" s="275"/>
      <c r="G29" s="275"/>
      <c r="H29" s="275"/>
      <c r="I29" s="275"/>
      <c r="J29" s="275"/>
      <c r="K29" s="275"/>
      <c r="L29" s="275"/>
      <c r="M29" s="275"/>
      <c r="N29" s="301"/>
      <c r="O29" s="76"/>
    </row>
    <row r="30" spans="1:15" s="234" customFormat="1" ht="34.799999999999997" customHeight="1">
      <c r="A30" s="319" t="s">
        <v>360</v>
      </c>
      <c r="B30" s="77" t="s">
        <v>66</v>
      </c>
      <c r="C30" s="203">
        <v>3</v>
      </c>
      <c r="D30" s="203" t="s">
        <v>49</v>
      </c>
      <c r="E30" s="77" t="s">
        <v>184</v>
      </c>
      <c r="F30" s="77">
        <v>240</v>
      </c>
      <c r="G30" s="77">
        <v>24</v>
      </c>
      <c r="H30" s="77">
        <v>25</v>
      </c>
      <c r="I30" s="77">
        <v>0</v>
      </c>
      <c r="J30" s="77">
        <f>F30+G30+H30+I30</f>
        <v>289</v>
      </c>
      <c r="K30" s="77" t="s">
        <v>97</v>
      </c>
      <c r="L30" s="78" t="s">
        <v>344</v>
      </c>
      <c r="M30" s="78">
        <f>C30*J30</f>
        <v>867</v>
      </c>
      <c r="N30" s="323"/>
      <c r="O30" s="233"/>
    </row>
    <row r="31" spans="1:15" s="234" customFormat="1" ht="34.799999999999997" customHeight="1">
      <c r="A31" s="319" t="s">
        <v>361</v>
      </c>
      <c r="B31" s="77" t="s">
        <v>362</v>
      </c>
      <c r="C31" s="203">
        <v>3</v>
      </c>
      <c r="D31" s="203" t="s">
        <v>363</v>
      </c>
      <c r="E31" s="77" t="s">
        <v>341</v>
      </c>
      <c r="F31" s="77">
        <v>180</v>
      </c>
      <c r="G31" s="77">
        <v>18</v>
      </c>
      <c r="H31" s="77">
        <v>30</v>
      </c>
      <c r="I31" s="77">
        <v>2</v>
      </c>
      <c r="J31" s="77">
        <f>F31+G31+H31+I31</f>
        <v>230</v>
      </c>
      <c r="K31" s="77" t="s">
        <v>97</v>
      </c>
      <c r="L31" s="78">
        <v>3401280</v>
      </c>
      <c r="M31" s="78">
        <f>C31*J31</f>
        <v>690</v>
      </c>
      <c r="N31" s="323"/>
      <c r="O31" s="233"/>
    </row>
    <row r="32" spans="1:15" s="217" customFormat="1" ht="15" customHeight="1">
      <c r="A32" s="275"/>
      <c r="B32" s="275"/>
      <c r="C32" s="275"/>
      <c r="D32" s="516" t="s">
        <v>118</v>
      </c>
      <c r="E32" s="516"/>
      <c r="F32" s="275"/>
      <c r="G32" s="275"/>
      <c r="H32" s="275"/>
      <c r="I32" s="275"/>
      <c r="J32" s="275"/>
      <c r="K32" s="275"/>
      <c r="L32" s="275"/>
      <c r="M32" s="275"/>
      <c r="N32" s="301"/>
      <c r="O32" s="76"/>
    </row>
    <row r="33" spans="1:15" s="234" customFormat="1" ht="34.799999999999997" customHeight="1">
      <c r="A33" s="319" t="s">
        <v>364</v>
      </c>
      <c r="B33" s="77" t="s">
        <v>61</v>
      </c>
      <c r="C33" s="203">
        <v>3</v>
      </c>
      <c r="D33" s="203" t="s">
        <v>340</v>
      </c>
      <c r="E33" s="77" t="s">
        <v>341</v>
      </c>
      <c r="F33" s="77">
        <v>110</v>
      </c>
      <c r="G33" s="77">
        <v>10</v>
      </c>
      <c r="H33" s="77">
        <v>13</v>
      </c>
      <c r="I33" s="77">
        <v>2</v>
      </c>
      <c r="J33" s="77">
        <f>F33+G33+H33+I33</f>
        <v>135</v>
      </c>
      <c r="K33" s="77" t="s">
        <v>97</v>
      </c>
      <c r="L33" s="78">
        <v>3401280</v>
      </c>
      <c r="M33" s="78">
        <f>C33*J33</f>
        <v>405</v>
      </c>
      <c r="N33" s="323"/>
      <c r="O33" s="233"/>
    </row>
    <row r="34" spans="1:15" s="234" customFormat="1" ht="34.799999999999997" customHeight="1">
      <c r="A34" s="319" t="s">
        <v>365</v>
      </c>
      <c r="B34" s="77" t="s">
        <v>102</v>
      </c>
      <c r="C34" s="203">
        <v>3</v>
      </c>
      <c r="D34" s="203" t="s">
        <v>268</v>
      </c>
      <c r="E34" s="77" t="s">
        <v>184</v>
      </c>
      <c r="F34" s="77">
        <v>120</v>
      </c>
      <c r="G34" s="77">
        <v>10</v>
      </c>
      <c r="H34" s="77">
        <v>10</v>
      </c>
      <c r="I34" s="77">
        <v>0</v>
      </c>
      <c r="J34" s="77">
        <f>F34+G34+H34+I34</f>
        <v>140</v>
      </c>
      <c r="K34" s="77" t="s">
        <v>97</v>
      </c>
      <c r="L34" s="78" t="s">
        <v>344</v>
      </c>
      <c r="M34" s="78">
        <f>C34*J34</f>
        <v>420</v>
      </c>
      <c r="N34" s="323"/>
      <c r="O34" s="233"/>
    </row>
    <row r="35" spans="1:15" s="217" customFormat="1" ht="15" customHeight="1">
      <c r="A35" s="275"/>
      <c r="B35" s="275"/>
      <c r="C35" s="275"/>
      <c r="D35" s="516" t="s">
        <v>117</v>
      </c>
      <c r="E35" s="516"/>
      <c r="F35" s="275"/>
      <c r="G35" s="275"/>
      <c r="H35" s="275"/>
      <c r="I35" s="275"/>
      <c r="J35" s="275"/>
      <c r="K35" s="275"/>
      <c r="L35" s="275"/>
      <c r="M35" s="275"/>
      <c r="N35" s="301"/>
      <c r="O35" s="76"/>
    </row>
    <row r="36" spans="1:15" s="234" customFormat="1" ht="34.799999999999997" customHeight="1">
      <c r="A36" s="319" t="s">
        <v>269</v>
      </c>
      <c r="B36" s="77" t="s">
        <v>270</v>
      </c>
      <c r="C36" s="203">
        <v>3</v>
      </c>
      <c r="D36" s="203" t="s">
        <v>158</v>
      </c>
      <c r="E36" s="77" t="s">
        <v>187</v>
      </c>
      <c r="F36" s="77">
        <v>180</v>
      </c>
      <c r="G36" s="77">
        <v>10</v>
      </c>
      <c r="H36" s="77">
        <v>12</v>
      </c>
      <c r="I36" s="77">
        <v>0</v>
      </c>
      <c r="J36" s="77">
        <f>F36+G36+H36+I36</f>
        <v>202</v>
      </c>
      <c r="K36" s="77" t="s">
        <v>99</v>
      </c>
      <c r="L36" s="78" t="s">
        <v>344</v>
      </c>
      <c r="M36" s="78">
        <f>C36*J36</f>
        <v>606</v>
      </c>
      <c r="N36" s="323"/>
      <c r="O36" s="233"/>
    </row>
    <row r="37" spans="1:15" s="234" customFormat="1" ht="34.799999999999997" customHeight="1">
      <c r="A37" s="319" t="s">
        <v>168</v>
      </c>
      <c r="B37" s="77" t="s">
        <v>78</v>
      </c>
      <c r="C37" s="203">
        <v>3</v>
      </c>
      <c r="D37" s="203" t="s">
        <v>190</v>
      </c>
      <c r="E37" s="77" t="s">
        <v>185</v>
      </c>
      <c r="F37" s="77">
        <v>200</v>
      </c>
      <c r="G37" s="77">
        <v>20</v>
      </c>
      <c r="H37" s="77">
        <v>12</v>
      </c>
      <c r="I37" s="77">
        <v>0</v>
      </c>
      <c r="J37" s="77">
        <f>F37+G37+H37+I37</f>
        <v>232</v>
      </c>
      <c r="K37" s="77" t="s">
        <v>99</v>
      </c>
      <c r="L37" s="78" t="s">
        <v>344</v>
      </c>
      <c r="M37" s="78">
        <f>C37*J37</f>
        <v>696</v>
      </c>
      <c r="N37" s="323"/>
      <c r="O37" s="233"/>
    </row>
    <row r="38" spans="1:15" s="234" customFormat="1" ht="39" customHeight="1">
      <c r="A38" s="319" t="s">
        <v>366</v>
      </c>
      <c r="B38" s="77" t="s">
        <v>182</v>
      </c>
      <c r="C38" s="203">
        <v>30</v>
      </c>
      <c r="D38" s="203" t="s">
        <v>367</v>
      </c>
      <c r="E38" s="77" t="s">
        <v>181</v>
      </c>
      <c r="F38" s="77">
        <v>0</v>
      </c>
      <c r="G38" s="77">
        <v>0</v>
      </c>
      <c r="H38" s="77">
        <v>15</v>
      </c>
      <c r="I38" s="77">
        <v>0</v>
      </c>
      <c r="J38" s="77">
        <f>F38+G38+H38+I38</f>
        <v>15</v>
      </c>
      <c r="K38" s="77" t="s">
        <v>99</v>
      </c>
      <c r="L38" s="78">
        <v>3401280</v>
      </c>
      <c r="M38" s="78">
        <f>C38*J38</f>
        <v>450</v>
      </c>
      <c r="N38" s="323"/>
      <c r="O38" s="233"/>
    </row>
    <row r="39" spans="1:15" s="217" customFormat="1" ht="16.5" customHeight="1">
      <c r="A39" s="307" t="s">
        <v>183</v>
      </c>
      <c r="B39" s="231"/>
      <c r="C39" s="303"/>
      <c r="D39" s="308" t="s">
        <v>368</v>
      </c>
      <c r="E39" s="303"/>
      <c r="F39" s="231"/>
      <c r="G39" s="231"/>
      <c r="H39" s="231"/>
      <c r="I39" s="231"/>
      <c r="J39" s="231"/>
      <c r="K39" s="231"/>
      <c r="L39" s="231"/>
      <c r="M39" s="231"/>
      <c r="N39" s="301"/>
      <c r="O39" s="76"/>
    </row>
    <row r="40" spans="1:15" s="217" customFormat="1" ht="23.4" customHeight="1">
      <c r="A40" s="302"/>
      <c r="B40" s="303"/>
      <c r="C40" s="303"/>
      <c r="D40" s="309" t="s">
        <v>123</v>
      </c>
      <c r="E40" s="232"/>
      <c r="F40" s="231"/>
      <c r="G40" s="231"/>
      <c r="H40" s="231"/>
      <c r="I40" s="231"/>
      <c r="J40" s="231"/>
      <c r="K40" s="231"/>
      <c r="L40" s="231"/>
      <c r="M40" s="231"/>
      <c r="N40" s="310"/>
      <c r="O40" s="76"/>
    </row>
    <row r="41" spans="1:15" s="217" customFormat="1" ht="18" customHeight="1">
      <c r="A41" s="275"/>
      <c r="B41" s="275"/>
      <c r="C41" s="275"/>
      <c r="D41" s="517" t="s">
        <v>369</v>
      </c>
      <c r="E41" s="517"/>
      <c r="F41" s="275"/>
      <c r="G41" s="275"/>
      <c r="H41" s="275"/>
      <c r="I41" s="275"/>
      <c r="J41" s="275"/>
      <c r="K41" s="275"/>
      <c r="L41" s="275"/>
      <c r="M41" s="275"/>
      <c r="N41" s="301"/>
      <c r="O41" s="76"/>
    </row>
    <row r="42" spans="1:15" s="234" customFormat="1" ht="34.799999999999997" customHeight="1">
      <c r="A42" s="319" t="s">
        <v>370</v>
      </c>
      <c r="B42" s="77" t="s">
        <v>78</v>
      </c>
      <c r="C42" s="203">
        <v>3</v>
      </c>
      <c r="D42" s="203" t="s">
        <v>188</v>
      </c>
      <c r="E42" s="77" t="s">
        <v>181</v>
      </c>
      <c r="F42" s="77">
        <v>0</v>
      </c>
      <c r="G42" s="77">
        <v>0</v>
      </c>
      <c r="H42" s="77">
        <v>16</v>
      </c>
      <c r="I42" s="77">
        <v>4</v>
      </c>
      <c r="J42" s="77">
        <f>F42+G42+H42+I42</f>
        <v>20</v>
      </c>
      <c r="K42" s="77" t="s">
        <v>97</v>
      </c>
      <c r="L42" s="78">
        <v>3401280</v>
      </c>
      <c r="M42" s="78">
        <f>C42*J42</f>
        <v>60</v>
      </c>
      <c r="N42" s="323"/>
      <c r="O42" s="233"/>
    </row>
    <row r="43" spans="1:15" s="217" customFormat="1" ht="18" customHeight="1">
      <c r="A43" s="275"/>
      <c r="B43" s="275"/>
      <c r="C43" s="275"/>
      <c r="D43" s="517" t="s">
        <v>124</v>
      </c>
      <c r="E43" s="517"/>
      <c r="F43" s="275"/>
      <c r="G43" s="275"/>
      <c r="H43" s="275"/>
      <c r="I43" s="275"/>
      <c r="J43" s="275"/>
      <c r="K43" s="275"/>
      <c r="L43" s="275"/>
      <c r="M43" s="275"/>
      <c r="N43" s="301"/>
      <c r="O43" s="76"/>
    </row>
    <row r="44" spans="1:15" s="234" customFormat="1" ht="34.799999999999997" customHeight="1">
      <c r="A44" s="319" t="s">
        <v>370</v>
      </c>
      <c r="B44" s="77" t="s">
        <v>62</v>
      </c>
      <c r="C44" s="203">
        <v>3</v>
      </c>
      <c r="D44" s="203" t="s">
        <v>188</v>
      </c>
      <c r="E44" s="77" t="s">
        <v>181</v>
      </c>
      <c r="F44" s="77">
        <v>0</v>
      </c>
      <c r="G44" s="77">
        <v>0</v>
      </c>
      <c r="H44" s="77">
        <v>16</v>
      </c>
      <c r="I44" s="77">
        <v>4</v>
      </c>
      <c r="J44" s="77">
        <f>F44+G44+H44+I44</f>
        <v>20</v>
      </c>
      <c r="K44" s="77" t="s">
        <v>97</v>
      </c>
      <c r="L44" s="78">
        <v>3401280</v>
      </c>
      <c r="M44" s="78">
        <f>C44*J44</f>
        <v>60</v>
      </c>
      <c r="N44" s="323"/>
      <c r="O44" s="233"/>
    </row>
    <row r="45" spans="1:15" s="217" customFormat="1" ht="18" customHeight="1">
      <c r="A45" s="311"/>
      <c r="B45" s="312"/>
      <c r="C45" s="313"/>
      <c r="D45" s="518" t="s">
        <v>371</v>
      </c>
      <c r="E45" s="518"/>
      <c r="F45" s="312"/>
      <c r="G45" s="312"/>
      <c r="H45" s="312"/>
      <c r="I45" s="312"/>
      <c r="J45" s="312"/>
      <c r="K45" s="312"/>
      <c r="L45" s="312"/>
      <c r="M45" s="312"/>
      <c r="N45" s="301"/>
      <c r="O45" s="76"/>
    </row>
    <row r="46" spans="1:15" s="234" customFormat="1" ht="34.799999999999997" customHeight="1">
      <c r="A46" s="319" t="s">
        <v>372</v>
      </c>
      <c r="B46" s="77" t="s">
        <v>350</v>
      </c>
      <c r="C46" s="203">
        <v>3</v>
      </c>
      <c r="D46" s="203" t="s">
        <v>190</v>
      </c>
      <c r="E46" s="77" t="s">
        <v>373</v>
      </c>
      <c r="F46" s="77">
        <v>100</v>
      </c>
      <c r="G46" s="77">
        <v>10</v>
      </c>
      <c r="H46" s="77">
        <v>10</v>
      </c>
      <c r="I46" s="77">
        <v>0</v>
      </c>
      <c r="J46" s="77">
        <f>F46+G46+H46+I46</f>
        <v>120</v>
      </c>
      <c r="K46" s="77" t="s">
        <v>97</v>
      </c>
      <c r="L46" s="78" t="s">
        <v>344</v>
      </c>
      <c r="M46" s="78">
        <f>C46*J46</f>
        <v>360</v>
      </c>
      <c r="N46" s="323"/>
      <c r="O46" s="233"/>
    </row>
    <row r="47" spans="1:15" s="217" customFormat="1" ht="15.75" customHeight="1">
      <c r="A47" s="311"/>
      <c r="B47" s="312"/>
      <c r="C47" s="313"/>
      <c r="D47" s="506" t="s">
        <v>125</v>
      </c>
      <c r="E47" s="506"/>
      <c r="F47" s="312"/>
      <c r="G47" s="312"/>
      <c r="H47" s="312"/>
      <c r="I47" s="312"/>
      <c r="J47" s="312"/>
      <c r="K47" s="312"/>
      <c r="L47" s="312"/>
      <c r="M47" s="312"/>
      <c r="N47" s="301"/>
      <c r="O47" s="76"/>
    </row>
    <row r="48" spans="1:15" s="234" customFormat="1" ht="34.799999999999997" customHeight="1">
      <c r="A48" s="319" t="s">
        <v>374</v>
      </c>
      <c r="B48" s="77" t="s">
        <v>122</v>
      </c>
      <c r="C48" s="203">
        <v>12</v>
      </c>
      <c r="D48" s="203" t="s">
        <v>190</v>
      </c>
      <c r="E48" s="77" t="s">
        <v>191</v>
      </c>
      <c r="F48" s="77">
        <v>0</v>
      </c>
      <c r="G48" s="77">
        <v>0</v>
      </c>
      <c r="H48" s="77">
        <v>15</v>
      </c>
      <c r="I48" s="77">
        <v>0</v>
      </c>
      <c r="J48" s="77">
        <f>F48+G48+H48+I48</f>
        <v>15</v>
      </c>
      <c r="K48" s="77" t="s">
        <v>99</v>
      </c>
      <c r="L48" s="78">
        <v>3401280</v>
      </c>
      <c r="M48" s="78">
        <f>C48*J48</f>
        <v>180</v>
      </c>
      <c r="N48" s="323"/>
      <c r="O48" s="233"/>
    </row>
    <row r="49" spans="1:15" s="234" customFormat="1" ht="50.4" customHeight="1">
      <c r="A49" s="319" t="s">
        <v>375</v>
      </c>
      <c r="B49" s="77" t="s">
        <v>274</v>
      </c>
      <c r="C49" s="203">
        <v>5</v>
      </c>
      <c r="D49" s="203" t="s">
        <v>275</v>
      </c>
      <c r="E49" s="77" t="s">
        <v>276</v>
      </c>
      <c r="F49" s="77">
        <v>600</v>
      </c>
      <c r="G49" s="77">
        <v>0</v>
      </c>
      <c r="H49" s="77">
        <v>34</v>
      </c>
      <c r="I49" s="77">
        <v>0</v>
      </c>
      <c r="J49" s="77">
        <f>F49+G49+H49+I49</f>
        <v>634</v>
      </c>
      <c r="K49" s="77" t="s">
        <v>99</v>
      </c>
      <c r="L49" s="78" t="s">
        <v>344</v>
      </c>
      <c r="M49" s="78">
        <f>C49*J49</f>
        <v>3170</v>
      </c>
      <c r="N49" s="323"/>
      <c r="O49" s="233"/>
    </row>
    <row r="50" spans="1:15" s="217" customFormat="1" ht="16.5" customHeight="1">
      <c r="A50" s="306"/>
      <c r="B50" s="231"/>
      <c r="C50" s="303"/>
      <c r="D50" s="506" t="s">
        <v>129</v>
      </c>
      <c r="E50" s="506"/>
      <c r="F50" s="231"/>
      <c r="G50" s="231"/>
      <c r="H50" s="231"/>
      <c r="I50" s="231"/>
      <c r="J50" s="231"/>
      <c r="K50" s="312"/>
      <c r="L50" s="312"/>
      <c r="M50" s="312"/>
      <c r="N50" s="301"/>
      <c r="O50" s="76"/>
    </row>
    <row r="51" spans="1:15" s="234" customFormat="1" ht="34.799999999999997" customHeight="1">
      <c r="A51" s="319" t="s">
        <v>130</v>
      </c>
      <c r="B51" s="77" t="s">
        <v>179</v>
      </c>
      <c r="C51" s="203">
        <v>3</v>
      </c>
      <c r="D51" s="203" t="s">
        <v>271</v>
      </c>
      <c r="E51" s="77" t="s">
        <v>189</v>
      </c>
      <c r="F51" s="77">
        <v>200</v>
      </c>
      <c r="G51" s="77">
        <v>25</v>
      </c>
      <c r="H51" s="77">
        <v>15</v>
      </c>
      <c r="I51" s="77">
        <v>0</v>
      </c>
      <c r="J51" s="77">
        <f>F51+G51+H51+I51</f>
        <v>240</v>
      </c>
      <c r="K51" s="77" t="s">
        <v>97</v>
      </c>
      <c r="L51" s="78" t="s">
        <v>344</v>
      </c>
      <c r="M51" s="78">
        <f>C51*J51</f>
        <v>720</v>
      </c>
      <c r="N51" s="323"/>
      <c r="O51" s="233"/>
    </row>
    <row r="52" spans="1:15" s="217" customFormat="1" ht="17.25" customHeight="1">
      <c r="A52" s="314"/>
      <c r="B52" s="312"/>
      <c r="C52" s="313"/>
      <c r="D52" s="505" t="s">
        <v>126</v>
      </c>
      <c r="E52" s="505"/>
      <c r="F52" s="312"/>
      <c r="G52" s="312"/>
      <c r="H52" s="312"/>
      <c r="I52" s="312"/>
      <c r="J52" s="312"/>
      <c r="K52" s="312"/>
      <c r="L52" s="312"/>
      <c r="M52" s="312"/>
      <c r="N52" s="301"/>
      <c r="O52" s="76"/>
    </row>
    <row r="53" spans="1:15" s="234" customFormat="1" ht="34.799999999999997" customHeight="1">
      <c r="A53" s="319" t="s">
        <v>376</v>
      </c>
      <c r="B53" s="77" t="s">
        <v>100</v>
      </c>
      <c r="C53" s="203">
        <v>3</v>
      </c>
      <c r="D53" s="203" t="s">
        <v>190</v>
      </c>
      <c r="E53" s="77" t="s">
        <v>181</v>
      </c>
      <c r="F53" s="77">
        <v>75</v>
      </c>
      <c r="G53" s="77">
        <v>0</v>
      </c>
      <c r="H53" s="77">
        <v>8</v>
      </c>
      <c r="I53" s="77">
        <v>0</v>
      </c>
      <c r="J53" s="77">
        <f>F53+G53+H53+I53</f>
        <v>83</v>
      </c>
      <c r="K53" s="77" t="s">
        <v>97</v>
      </c>
      <c r="L53" s="78" t="s">
        <v>344</v>
      </c>
      <c r="M53" s="78">
        <f>C53*J53</f>
        <v>249</v>
      </c>
      <c r="N53" s="323"/>
      <c r="O53" s="233"/>
    </row>
    <row r="54" spans="1:15" s="217" customFormat="1" ht="16.5" customHeight="1">
      <c r="A54" s="306"/>
      <c r="B54" s="231"/>
      <c r="C54" s="303"/>
      <c r="D54" s="506" t="s">
        <v>127</v>
      </c>
      <c r="E54" s="506"/>
      <c r="F54" s="231"/>
      <c r="G54" s="231"/>
      <c r="H54" s="231"/>
      <c r="I54" s="231"/>
      <c r="J54" s="231"/>
      <c r="K54" s="312"/>
      <c r="L54" s="312"/>
      <c r="M54" s="312"/>
      <c r="N54" s="301"/>
      <c r="O54" s="76"/>
    </row>
    <row r="55" spans="1:15" s="234" customFormat="1" ht="34.799999999999997" customHeight="1">
      <c r="A55" s="319" t="s">
        <v>377</v>
      </c>
      <c r="B55" s="77" t="s">
        <v>100</v>
      </c>
      <c r="C55" s="203">
        <v>3</v>
      </c>
      <c r="D55" s="203" t="s">
        <v>190</v>
      </c>
      <c r="E55" s="77" t="s">
        <v>181</v>
      </c>
      <c r="F55" s="77">
        <v>75</v>
      </c>
      <c r="G55" s="77">
        <v>0</v>
      </c>
      <c r="H55" s="77">
        <v>8</v>
      </c>
      <c r="I55" s="77">
        <v>0</v>
      </c>
      <c r="J55" s="77">
        <f>F55+G55+H55+I55</f>
        <v>83</v>
      </c>
      <c r="K55" s="77" t="s">
        <v>97</v>
      </c>
      <c r="L55" s="78" t="s">
        <v>344</v>
      </c>
      <c r="M55" s="78">
        <f>C55*J55</f>
        <v>249</v>
      </c>
      <c r="N55" s="323"/>
      <c r="O55" s="233"/>
    </row>
    <row r="56" spans="1:15" s="217" customFormat="1" ht="16.8" customHeight="1">
      <c r="A56" s="307" t="s">
        <v>123</v>
      </c>
      <c r="B56" s="231"/>
      <c r="C56" s="303"/>
      <c r="D56" s="504" t="s">
        <v>165</v>
      </c>
      <c r="E56" s="504"/>
      <c r="F56" s="231"/>
      <c r="G56" s="231"/>
      <c r="H56" s="231"/>
      <c r="I56" s="231"/>
      <c r="J56" s="231"/>
      <c r="K56" s="312"/>
      <c r="L56" s="305"/>
      <c r="M56" s="312"/>
      <c r="N56" s="324"/>
      <c r="O56" s="76"/>
    </row>
    <row r="57" spans="1:15" s="217" customFormat="1" ht="28.2" customHeight="1">
      <c r="A57" s="507" t="s">
        <v>378</v>
      </c>
      <c r="B57" s="507"/>
      <c r="C57" s="507"/>
      <c r="D57" s="507"/>
      <c r="E57" s="507"/>
      <c r="F57" s="507"/>
      <c r="G57" s="507"/>
      <c r="H57" s="507"/>
      <c r="I57" s="507"/>
      <c r="J57" s="507"/>
      <c r="K57" s="507"/>
      <c r="L57" s="507"/>
      <c r="M57" s="507"/>
      <c r="N57" s="507"/>
      <c r="O57" s="76"/>
    </row>
    <row r="58" spans="1:15" s="234" customFormat="1" ht="34.799999999999997" customHeight="1">
      <c r="A58" s="319" t="s">
        <v>379</v>
      </c>
      <c r="B58" s="77" t="s">
        <v>103</v>
      </c>
      <c r="C58" s="203">
        <v>3</v>
      </c>
      <c r="D58" s="203" t="s">
        <v>190</v>
      </c>
      <c r="E58" s="77" t="s">
        <v>380</v>
      </c>
      <c r="F58" s="77">
        <v>200</v>
      </c>
      <c r="G58" s="77">
        <v>0</v>
      </c>
      <c r="H58" s="77">
        <v>16</v>
      </c>
      <c r="I58" s="77">
        <v>4</v>
      </c>
      <c r="J58" s="77">
        <f>F58+G58+H58+I58</f>
        <v>220</v>
      </c>
      <c r="K58" s="77" t="s">
        <v>97</v>
      </c>
      <c r="L58" s="78" t="s">
        <v>344</v>
      </c>
      <c r="M58" s="78">
        <f>C58*J58</f>
        <v>660</v>
      </c>
      <c r="N58" s="323"/>
      <c r="O58" s="233"/>
    </row>
    <row r="59" spans="1:15" s="234" customFormat="1" ht="67.2" customHeight="1">
      <c r="A59" s="319" t="s">
        <v>381</v>
      </c>
      <c r="B59" s="77" t="s">
        <v>96</v>
      </c>
      <c r="C59" s="203">
        <v>3</v>
      </c>
      <c r="D59" s="203" t="s">
        <v>263</v>
      </c>
      <c r="E59" s="77" t="s">
        <v>382</v>
      </c>
      <c r="F59" s="77">
        <v>110</v>
      </c>
      <c r="G59" s="77">
        <v>0</v>
      </c>
      <c r="H59" s="77">
        <v>8</v>
      </c>
      <c r="I59" s="77">
        <v>2</v>
      </c>
      <c r="J59" s="77">
        <f>F59+G59+H59+I59</f>
        <v>120</v>
      </c>
      <c r="K59" s="77" t="s">
        <v>97</v>
      </c>
      <c r="L59" s="78" t="s">
        <v>344</v>
      </c>
      <c r="M59" s="78">
        <f>C59*J59</f>
        <v>360</v>
      </c>
      <c r="N59" s="323"/>
      <c r="O59" s="233"/>
    </row>
    <row r="60" spans="1:15" s="234" customFormat="1" ht="34.799999999999997" customHeight="1">
      <c r="A60" s="319" t="s">
        <v>186</v>
      </c>
      <c r="B60" s="77" t="s">
        <v>120</v>
      </c>
      <c r="C60" s="203">
        <v>3</v>
      </c>
      <c r="D60" s="203" t="s">
        <v>190</v>
      </c>
      <c r="E60" s="77" t="s">
        <v>184</v>
      </c>
      <c r="F60" s="77">
        <v>300</v>
      </c>
      <c r="G60" s="77">
        <v>20</v>
      </c>
      <c r="H60" s="77">
        <v>15</v>
      </c>
      <c r="I60" s="77">
        <v>0</v>
      </c>
      <c r="J60" s="77">
        <f>F60+G60+H60+I60</f>
        <v>335</v>
      </c>
      <c r="K60" s="77" t="s">
        <v>99</v>
      </c>
      <c r="L60" s="78" t="s">
        <v>344</v>
      </c>
      <c r="M60" s="78">
        <f>C60*J60</f>
        <v>1005</v>
      </c>
      <c r="N60" s="323"/>
      <c r="O60" s="233"/>
    </row>
    <row r="61" spans="1:15" s="234" customFormat="1" ht="67.2" customHeight="1">
      <c r="A61" s="319" t="s">
        <v>383</v>
      </c>
      <c r="B61" s="77" t="s">
        <v>264</v>
      </c>
      <c r="C61" s="203">
        <v>3</v>
      </c>
      <c r="D61" s="203" t="s">
        <v>263</v>
      </c>
      <c r="E61" s="77" t="s">
        <v>181</v>
      </c>
      <c r="F61" s="77">
        <v>240</v>
      </c>
      <c r="G61" s="77">
        <v>0</v>
      </c>
      <c r="H61" s="77">
        <v>24</v>
      </c>
      <c r="I61" s="77">
        <v>24</v>
      </c>
      <c r="J61" s="77">
        <f>F61+G61+H61+I61</f>
        <v>288</v>
      </c>
      <c r="K61" s="77" t="s">
        <v>97</v>
      </c>
      <c r="L61" s="78" t="s">
        <v>344</v>
      </c>
      <c r="M61" s="78">
        <f>C61*J61</f>
        <v>864</v>
      </c>
      <c r="N61" s="323"/>
      <c r="O61" s="233"/>
    </row>
    <row r="62" spans="1:15" s="234" customFormat="1" ht="43.2" customHeight="1">
      <c r="A62" s="319" t="s">
        <v>272</v>
      </c>
      <c r="B62" s="77" t="s">
        <v>122</v>
      </c>
      <c r="C62" s="203">
        <v>3</v>
      </c>
      <c r="D62" s="203" t="s">
        <v>273</v>
      </c>
      <c r="E62" s="77" t="s">
        <v>384</v>
      </c>
      <c r="F62" s="77">
        <v>112</v>
      </c>
      <c r="G62" s="77">
        <v>8</v>
      </c>
      <c r="H62" s="77">
        <v>6</v>
      </c>
      <c r="I62" s="77">
        <v>0</v>
      </c>
      <c r="J62" s="77">
        <f>F62+G62+H62+I62</f>
        <v>126</v>
      </c>
      <c r="K62" s="77" t="s">
        <v>99</v>
      </c>
      <c r="L62" s="78">
        <v>3401280</v>
      </c>
      <c r="M62" s="78">
        <f>C62*J62</f>
        <v>378</v>
      </c>
      <c r="N62" s="323"/>
      <c r="O62" s="233"/>
    </row>
    <row r="63" spans="1:15" s="79" customFormat="1" ht="15.75" customHeight="1">
      <c r="A63" s="508" t="s">
        <v>385</v>
      </c>
      <c r="B63" s="509"/>
      <c r="C63" s="78"/>
      <c r="D63" s="510" t="s">
        <v>386</v>
      </c>
      <c r="E63" s="511"/>
      <c r="F63" s="78"/>
      <c r="G63" s="78"/>
      <c r="H63" s="78"/>
      <c r="I63" s="78"/>
      <c r="J63" s="78"/>
      <c r="K63" s="78"/>
      <c r="L63" s="78"/>
      <c r="M63" s="78"/>
      <c r="N63" s="315"/>
    </row>
    <row r="64" spans="1:15" s="83" customFormat="1">
      <c r="A64" s="316" t="s">
        <v>132</v>
      </c>
      <c r="B64" s="86"/>
      <c r="C64" s="86"/>
      <c r="D64" s="503" t="s">
        <v>387</v>
      </c>
      <c r="E64" s="503"/>
      <c r="F64" s="87"/>
      <c r="G64" s="87"/>
      <c r="H64" s="87"/>
      <c r="I64" s="87"/>
      <c r="J64" s="87"/>
      <c r="K64" s="86"/>
      <c r="L64" s="166"/>
      <c r="M64" s="86"/>
      <c r="N64" s="317"/>
      <c r="O64" s="318">
        <f>N48+N44+N42+N38+N33+N31+N28+N27+N25+N21+N20+N15+N13</f>
        <v>0</v>
      </c>
    </row>
    <row r="65" spans="1:15" s="35" customFormat="1" ht="17.399999999999999" customHeight="1">
      <c r="A65" s="487" t="s">
        <v>169</v>
      </c>
      <c r="B65" s="487"/>
      <c r="C65" s="487"/>
      <c r="D65" s="487"/>
      <c r="E65" s="487"/>
      <c r="F65" s="487"/>
      <c r="G65" s="487"/>
      <c r="H65" s="487"/>
      <c r="I65" s="487"/>
      <c r="J65" s="487"/>
      <c r="K65" s="487"/>
      <c r="L65" s="487"/>
      <c r="M65" s="487"/>
      <c r="N65" s="487"/>
      <c r="O65" s="487"/>
    </row>
    <row r="66" spans="1:15" s="71" customFormat="1">
      <c r="B66" s="72"/>
      <c r="C66" s="72"/>
      <c r="D66" s="73"/>
      <c r="E66" s="73"/>
      <c r="K66" s="72"/>
      <c r="L66" s="74"/>
      <c r="M66" s="72"/>
    </row>
    <row r="67" spans="1:15" s="71" customFormat="1" ht="0.6" customHeight="1">
      <c r="B67" s="72"/>
      <c r="C67" s="72"/>
      <c r="D67" s="73"/>
      <c r="E67" s="73"/>
      <c r="K67" s="72"/>
      <c r="L67" s="74"/>
      <c r="M67" s="72"/>
    </row>
    <row r="68" spans="1:15" s="71" customFormat="1">
      <c r="B68" s="167"/>
      <c r="C68" s="167"/>
      <c r="D68" s="168"/>
      <c r="E68" s="168"/>
      <c r="F68" s="169"/>
      <c r="G68" s="169"/>
      <c r="K68" s="72"/>
      <c r="L68" s="74"/>
      <c r="M68" s="72"/>
    </row>
    <row r="69" spans="1:15" s="71" customFormat="1">
      <c r="B69" s="72"/>
      <c r="C69" s="72"/>
      <c r="D69" s="73"/>
      <c r="E69" s="73"/>
      <c r="K69" s="72"/>
      <c r="L69" s="74"/>
      <c r="M69" s="72"/>
    </row>
    <row r="70" spans="1:15" s="71" customFormat="1">
      <c r="B70" s="72"/>
      <c r="C70" s="72"/>
      <c r="D70" s="73"/>
      <c r="E70" s="73"/>
      <c r="K70" s="72"/>
      <c r="L70" s="74"/>
      <c r="M70" s="72"/>
    </row>
    <row r="71" spans="1:15" s="71" customFormat="1">
      <c r="B71" s="72"/>
      <c r="C71" s="72"/>
      <c r="D71" s="73"/>
      <c r="E71" s="73"/>
      <c r="J71" s="71" t="s">
        <v>133</v>
      </c>
      <c r="K71" s="72"/>
      <c r="L71" s="74"/>
      <c r="M71" s="72"/>
    </row>
    <row r="72" spans="1:15" s="71" customFormat="1">
      <c r="B72" s="72"/>
      <c r="C72" s="72"/>
      <c r="D72" s="73"/>
      <c r="E72" s="73"/>
      <c r="K72" s="72"/>
      <c r="L72" s="74"/>
      <c r="M72" s="72"/>
    </row>
    <row r="73" spans="1:15" s="71" customFormat="1">
      <c r="B73" s="72"/>
      <c r="C73" s="72"/>
      <c r="D73" s="73"/>
      <c r="E73" s="73"/>
      <c r="K73" s="72"/>
      <c r="L73" s="74"/>
      <c r="M73" s="72"/>
    </row>
    <row r="74" spans="1:15" s="71" customFormat="1">
      <c r="B74" s="72"/>
      <c r="C74" s="72"/>
      <c r="D74" s="73"/>
      <c r="E74" s="73"/>
      <c r="K74" s="72"/>
      <c r="L74" s="74"/>
      <c r="M74" s="72"/>
    </row>
    <row r="75" spans="1:15" s="71" customFormat="1">
      <c r="B75" s="72"/>
      <c r="C75" s="72"/>
      <c r="D75" s="73"/>
      <c r="E75" s="73"/>
      <c r="K75" s="72"/>
      <c r="L75" s="74"/>
      <c r="M75" s="72"/>
    </row>
    <row r="76" spans="1:15" s="71" customFormat="1">
      <c r="B76" s="72"/>
      <c r="C76" s="72"/>
      <c r="D76" s="73"/>
      <c r="E76" s="73"/>
      <c r="K76" s="72"/>
      <c r="L76" s="74"/>
      <c r="M76" s="72"/>
    </row>
    <row r="77" spans="1:15" s="71" customFormat="1">
      <c r="B77" s="72"/>
      <c r="C77" s="72"/>
      <c r="D77" s="73"/>
      <c r="E77" s="73"/>
      <c r="K77" s="72"/>
      <c r="L77" s="74"/>
      <c r="M77" s="72"/>
    </row>
    <row r="78" spans="1:15" s="71" customFormat="1">
      <c r="B78" s="72"/>
      <c r="C78" s="72"/>
      <c r="D78" s="73"/>
      <c r="E78" s="73"/>
      <c r="K78" s="72"/>
      <c r="L78" s="74"/>
      <c r="M78" s="72"/>
    </row>
    <row r="79" spans="1:15" s="71" customFormat="1">
      <c r="B79" s="72"/>
      <c r="C79" s="72"/>
      <c r="D79" s="73"/>
      <c r="E79" s="73"/>
      <c r="K79" s="72"/>
      <c r="L79" s="74"/>
      <c r="M79" s="72"/>
    </row>
    <row r="80" spans="1:15" s="71" customFormat="1">
      <c r="B80" s="72"/>
      <c r="C80" s="72"/>
      <c r="D80" s="73"/>
      <c r="E80" s="73"/>
      <c r="K80" s="72"/>
      <c r="L80" s="74"/>
      <c r="M80" s="72"/>
    </row>
    <row r="81" spans="2:13" s="71" customFormat="1">
      <c r="B81" s="72"/>
      <c r="C81" s="72"/>
      <c r="D81" s="73"/>
      <c r="E81" s="73"/>
      <c r="K81" s="72"/>
      <c r="L81" s="74"/>
      <c r="M81" s="72"/>
    </row>
    <row r="82" spans="2:13" s="71" customFormat="1">
      <c r="B82" s="72"/>
      <c r="C82" s="72"/>
      <c r="D82" s="73"/>
      <c r="E82" s="73"/>
      <c r="K82" s="72"/>
      <c r="L82" s="74"/>
      <c r="M82" s="72"/>
    </row>
    <row r="83" spans="2:13" s="71" customFormat="1">
      <c r="B83" s="72"/>
      <c r="C83" s="72"/>
      <c r="D83" s="73"/>
      <c r="E83" s="73"/>
      <c r="K83" s="72"/>
      <c r="L83" s="74"/>
      <c r="M83" s="72"/>
    </row>
    <row r="84" spans="2:13" s="71" customFormat="1">
      <c r="B84" s="72"/>
      <c r="C84" s="72"/>
      <c r="D84" s="73"/>
      <c r="E84" s="73"/>
      <c r="K84" s="72"/>
      <c r="L84" s="74"/>
      <c r="M84" s="72"/>
    </row>
    <row r="85" spans="2:13" s="71" customFormat="1">
      <c r="B85" s="72"/>
      <c r="C85" s="72"/>
      <c r="D85" s="73"/>
      <c r="E85" s="73"/>
      <c r="K85" s="72"/>
      <c r="L85" s="74"/>
      <c r="M85" s="72"/>
    </row>
    <row r="86" spans="2:13" s="71" customFormat="1">
      <c r="B86" s="72"/>
      <c r="C86" s="72"/>
      <c r="D86" s="73"/>
      <c r="E86" s="73"/>
      <c r="K86" s="72"/>
      <c r="L86" s="74"/>
      <c r="M86" s="72"/>
    </row>
    <row r="87" spans="2:13" s="71" customFormat="1">
      <c r="B87" s="72"/>
      <c r="C87" s="72"/>
      <c r="D87" s="73"/>
      <c r="E87" s="73"/>
      <c r="K87" s="72"/>
      <c r="L87" s="74"/>
      <c r="M87" s="72"/>
    </row>
    <row r="88" spans="2:13" s="71" customFormat="1">
      <c r="B88" s="72"/>
      <c r="C88" s="72"/>
      <c r="D88" s="73"/>
      <c r="E88" s="73"/>
      <c r="K88" s="72"/>
      <c r="L88" s="74"/>
      <c r="M88" s="72"/>
    </row>
    <row r="89" spans="2:13" s="71" customFormat="1">
      <c r="B89" s="72"/>
      <c r="C89" s="72"/>
      <c r="D89" s="73"/>
      <c r="E89" s="73"/>
      <c r="K89" s="72"/>
      <c r="L89" s="74"/>
      <c r="M89" s="72"/>
    </row>
    <row r="90" spans="2:13" s="71" customFormat="1">
      <c r="B90" s="72"/>
      <c r="C90" s="72"/>
      <c r="D90" s="73"/>
      <c r="E90" s="73"/>
      <c r="K90" s="72"/>
      <c r="L90" s="74"/>
      <c r="M90" s="72"/>
    </row>
    <row r="91" spans="2:13" s="71" customFormat="1">
      <c r="B91" s="72"/>
      <c r="C91" s="72"/>
      <c r="D91" s="73"/>
      <c r="E91" s="73"/>
      <c r="K91" s="72"/>
      <c r="L91" s="74"/>
      <c r="M91" s="72"/>
    </row>
    <row r="92" spans="2:13" s="71" customFormat="1">
      <c r="B92" s="72"/>
      <c r="C92" s="72"/>
      <c r="D92" s="73"/>
      <c r="E92" s="73"/>
      <c r="K92" s="72"/>
      <c r="L92" s="74"/>
      <c r="M92" s="72"/>
    </row>
    <row r="93" spans="2:13" s="71" customFormat="1">
      <c r="B93" s="72"/>
      <c r="C93" s="72"/>
      <c r="D93" s="73"/>
      <c r="E93" s="73"/>
      <c r="K93" s="72"/>
      <c r="L93" s="74"/>
      <c r="M93" s="72"/>
    </row>
    <row r="94" spans="2:13" s="71" customFormat="1">
      <c r="B94" s="72"/>
      <c r="C94" s="72"/>
      <c r="D94" s="73"/>
      <c r="E94" s="73"/>
      <c r="K94" s="72"/>
      <c r="L94" s="74"/>
      <c r="M94" s="72"/>
    </row>
    <row r="95" spans="2:13" s="71" customFormat="1">
      <c r="B95" s="72"/>
      <c r="C95" s="72"/>
      <c r="D95" s="73"/>
      <c r="E95" s="73"/>
      <c r="K95" s="72"/>
      <c r="L95" s="74"/>
      <c r="M95" s="72"/>
    </row>
    <row r="96" spans="2:13" s="71" customFormat="1">
      <c r="B96" s="72"/>
      <c r="C96" s="72"/>
      <c r="D96" s="73"/>
      <c r="E96" s="73"/>
      <c r="K96" s="72"/>
      <c r="L96" s="74"/>
      <c r="M96" s="72"/>
    </row>
    <row r="97" spans="1:13" s="71" customFormat="1">
      <c r="B97" s="72"/>
      <c r="C97" s="72"/>
      <c r="D97" s="73"/>
      <c r="E97" s="73"/>
      <c r="K97" s="72"/>
      <c r="L97" s="74"/>
      <c r="M97" s="72"/>
    </row>
    <row r="98" spans="1:13" s="71" customFormat="1">
      <c r="B98" s="72"/>
      <c r="C98" s="72"/>
      <c r="D98" s="73"/>
      <c r="E98" s="73"/>
      <c r="K98" s="72"/>
      <c r="L98" s="74"/>
      <c r="M98" s="72"/>
    </row>
    <row r="99" spans="1:13" s="71" customFormat="1">
      <c r="B99" s="72"/>
      <c r="C99" s="72"/>
      <c r="D99" s="73"/>
      <c r="E99" s="73"/>
      <c r="K99" s="72"/>
      <c r="L99" s="74"/>
      <c r="M99" s="72"/>
    </row>
    <row r="100" spans="1:13" s="71" customFormat="1">
      <c r="B100" s="72"/>
      <c r="C100" s="72"/>
      <c r="D100" s="73"/>
      <c r="E100" s="73"/>
      <c r="K100" s="72"/>
      <c r="L100" s="74"/>
      <c r="M100" s="72"/>
    </row>
    <row r="101" spans="1:13" s="71" customFormat="1">
      <c r="B101" s="72"/>
      <c r="C101" s="72"/>
      <c r="D101" s="73"/>
      <c r="E101" s="73"/>
      <c r="K101" s="72"/>
      <c r="L101" s="74"/>
      <c r="M101" s="72"/>
    </row>
    <row r="102" spans="1:13">
      <c r="A102" s="83"/>
      <c r="B102" s="88"/>
      <c r="C102" s="88"/>
      <c r="D102" s="89"/>
      <c r="E102" s="89"/>
      <c r="F102" s="83"/>
      <c r="G102" s="83"/>
      <c r="H102" s="83"/>
      <c r="I102" s="83"/>
      <c r="J102" s="83"/>
      <c r="K102" s="88"/>
      <c r="L102" s="90"/>
      <c r="M102" s="88"/>
    </row>
    <row r="103" spans="1:13">
      <c r="A103" s="83"/>
      <c r="B103" s="88"/>
      <c r="C103" s="88"/>
      <c r="D103" s="89"/>
      <c r="E103" s="89"/>
      <c r="F103" s="83"/>
      <c r="G103" s="83"/>
      <c r="H103" s="83"/>
      <c r="I103" s="83"/>
      <c r="J103" s="83"/>
      <c r="K103" s="88"/>
      <c r="L103" s="90"/>
      <c r="M103" s="88"/>
    </row>
    <row r="104" spans="1:13">
      <c r="A104" s="83"/>
      <c r="B104" s="88"/>
      <c r="C104" s="88"/>
      <c r="D104" s="89"/>
      <c r="E104" s="89"/>
      <c r="F104" s="83"/>
      <c r="G104" s="83"/>
      <c r="H104" s="83"/>
      <c r="I104" s="83"/>
      <c r="J104" s="83"/>
      <c r="K104" s="88"/>
      <c r="L104" s="90"/>
      <c r="M104" s="88"/>
    </row>
    <row r="105" spans="1:13">
      <c r="A105" s="83"/>
      <c r="B105" s="88"/>
      <c r="C105" s="88"/>
      <c r="D105" s="89"/>
      <c r="E105" s="89"/>
      <c r="F105" s="83"/>
      <c r="G105" s="83"/>
      <c r="H105" s="83"/>
      <c r="I105" s="83"/>
      <c r="J105" s="83"/>
      <c r="K105" s="88"/>
      <c r="L105" s="90"/>
      <c r="M105" s="88"/>
    </row>
    <row r="106" spans="1:13">
      <c r="A106" s="83"/>
      <c r="B106" s="88"/>
      <c r="C106" s="88"/>
      <c r="D106" s="89"/>
      <c r="E106" s="89"/>
      <c r="F106" s="83"/>
      <c r="G106" s="83"/>
      <c r="H106" s="83"/>
      <c r="I106" s="83"/>
      <c r="J106" s="83"/>
      <c r="K106" s="88"/>
      <c r="L106" s="90"/>
      <c r="M106" s="88"/>
    </row>
    <row r="107" spans="1:13">
      <c r="A107" s="83"/>
      <c r="B107" s="88"/>
      <c r="C107" s="88"/>
      <c r="D107" s="89"/>
      <c r="E107" s="89"/>
      <c r="F107" s="83"/>
      <c r="G107" s="83"/>
      <c r="H107" s="83"/>
      <c r="I107" s="83"/>
      <c r="J107" s="83"/>
      <c r="K107" s="88"/>
      <c r="L107" s="90"/>
      <c r="M107" s="88"/>
    </row>
    <row r="108" spans="1:13">
      <c r="A108" s="83"/>
      <c r="B108" s="88"/>
      <c r="C108" s="88"/>
      <c r="D108" s="89"/>
      <c r="E108" s="89"/>
      <c r="F108" s="83"/>
      <c r="G108" s="83"/>
      <c r="H108" s="83"/>
      <c r="I108" s="83"/>
      <c r="J108" s="83"/>
      <c r="K108" s="88"/>
      <c r="L108" s="90"/>
      <c r="M108" s="88"/>
    </row>
    <row r="109" spans="1:13">
      <c r="A109" s="83"/>
      <c r="B109" s="88"/>
      <c r="C109" s="88"/>
      <c r="D109" s="89"/>
      <c r="E109" s="89"/>
      <c r="F109" s="83"/>
      <c r="G109" s="83"/>
      <c r="H109" s="83"/>
      <c r="I109" s="83"/>
      <c r="J109" s="83"/>
      <c r="K109" s="88"/>
      <c r="L109" s="90"/>
      <c r="M109" s="88"/>
    </row>
    <row r="110" spans="1:13">
      <c r="A110" s="83"/>
      <c r="B110" s="88"/>
      <c r="C110" s="88"/>
      <c r="D110" s="89"/>
      <c r="E110" s="89"/>
      <c r="F110" s="83"/>
      <c r="G110" s="83"/>
      <c r="H110" s="83"/>
      <c r="I110" s="83"/>
      <c r="J110" s="83"/>
      <c r="K110" s="88"/>
      <c r="L110" s="90"/>
      <c r="M110" s="88"/>
    </row>
    <row r="111" spans="1:13">
      <c r="A111" s="83"/>
      <c r="B111" s="88"/>
      <c r="C111" s="88"/>
      <c r="D111" s="89"/>
      <c r="E111" s="89"/>
      <c r="F111" s="83"/>
      <c r="G111" s="83"/>
      <c r="H111" s="83"/>
      <c r="I111" s="83"/>
      <c r="J111" s="83"/>
      <c r="K111" s="88"/>
      <c r="L111" s="90"/>
      <c r="M111" s="88"/>
    </row>
    <row r="112" spans="1:13">
      <c r="A112" s="83"/>
      <c r="B112" s="88"/>
      <c r="C112" s="88"/>
      <c r="D112" s="89"/>
      <c r="E112" s="89"/>
      <c r="F112" s="83"/>
      <c r="G112" s="83"/>
      <c r="H112" s="83"/>
      <c r="I112" s="83"/>
      <c r="J112" s="83"/>
      <c r="K112" s="88"/>
      <c r="L112" s="90"/>
      <c r="M112" s="88"/>
    </row>
  </sheetData>
  <mergeCells count="37">
    <mergeCell ref="D47:E47"/>
    <mergeCell ref="D50:E50"/>
    <mergeCell ref="K2:N2"/>
    <mergeCell ref="A4:N4"/>
    <mergeCell ref="D32:E32"/>
    <mergeCell ref="D35:E35"/>
    <mergeCell ref="D41:E41"/>
    <mergeCell ref="D43:E43"/>
    <mergeCell ref="D45:E45"/>
    <mergeCell ref="K5:K6"/>
    <mergeCell ref="D19:E19"/>
    <mergeCell ref="D22:E22"/>
    <mergeCell ref="D26:E26"/>
    <mergeCell ref="D29:E29"/>
    <mergeCell ref="A65:O65"/>
    <mergeCell ref="A9:N9"/>
    <mergeCell ref="L5:L6"/>
    <mergeCell ref="M5:M6"/>
    <mergeCell ref="N5:N6"/>
    <mergeCell ref="D6:E6"/>
    <mergeCell ref="A8:N8"/>
    <mergeCell ref="A5:A6"/>
    <mergeCell ref="B5:B6"/>
    <mergeCell ref="C5:C6"/>
    <mergeCell ref="A10:N10"/>
    <mergeCell ref="D11:E11"/>
    <mergeCell ref="D12:E12"/>
    <mergeCell ref="D14:E14"/>
    <mergeCell ref="D16:E16"/>
    <mergeCell ref="F5:J5"/>
    <mergeCell ref="D64:E64"/>
    <mergeCell ref="D56:E56"/>
    <mergeCell ref="D52:E52"/>
    <mergeCell ref="D54:E54"/>
    <mergeCell ref="A57:N57"/>
    <mergeCell ref="A63:B63"/>
    <mergeCell ref="D63:E63"/>
  </mergeCells>
  <printOptions horizontalCentered="1"/>
  <pageMargins left="0.39370078740157483" right="0.27559055118110237" top="0.94488188976377963" bottom="0.31496062992125984" header="0.78740157480314965" footer="0.19685039370078741"/>
  <pageSetup paperSize="9" scale="89" orientation="landscape" r:id="rId1"/>
  <headerFooter differentFirst="1" alignWithMargins="0">
    <oddHeader>&amp;C&amp;9&amp;P</oddHeader>
    <oddFooter>&amp;R&amp;8ФСТ "Колос"</oddFooter>
  </headerFooter>
  <rowBreaks count="2" manualBreakCount="2">
    <brk id="20" max="13" man="1"/>
    <brk id="56" max="1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sheetPr>
  <dimension ref="A1:IV137"/>
  <sheetViews>
    <sheetView view="pageBreakPreview" zoomScale="110" zoomScaleNormal="100" zoomScaleSheetLayoutView="110" workbookViewId="0">
      <selection activeCell="D5" sqref="D5:E6"/>
    </sheetView>
  </sheetViews>
  <sheetFormatPr defaultColWidth="9.109375" defaultRowHeight="13.2"/>
  <cols>
    <col min="1" max="1" width="43.5546875" style="156" customWidth="1"/>
    <col min="2" max="2" width="9.5546875" style="84" customWidth="1"/>
    <col min="3" max="3" width="6.33203125" style="411" customWidth="1"/>
    <col min="4" max="4" width="14.88671875" style="157" customWidth="1"/>
    <col min="5" max="5" width="18.5546875" style="157" customWidth="1"/>
    <col min="6" max="6" width="6.109375" style="84" customWidth="1"/>
    <col min="7" max="7" width="5.44140625" style="84" customWidth="1"/>
    <col min="8" max="8" width="5.88671875" style="84" customWidth="1"/>
    <col min="9" max="9" width="6.33203125" style="84" customWidth="1"/>
    <col min="10" max="10" width="6.88671875" style="84" customWidth="1"/>
    <col min="11" max="11" width="7.33203125" style="84" customWidth="1"/>
    <col min="12" max="12" width="8" style="336" customWidth="1"/>
    <col min="13" max="13" width="8" style="84" customWidth="1"/>
    <col min="14" max="16384" width="9.109375" style="156"/>
  </cols>
  <sheetData>
    <row r="1" spans="1:256" s="271" customFormat="1" ht="18" customHeight="1">
      <c r="C1" s="400"/>
      <c r="F1" s="64"/>
      <c r="G1" s="64"/>
      <c r="H1" s="64"/>
      <c r="I1" s="64"/>
      <c r="J1" s="64"/>
      <c r="K1" s="213" t="s">
        <v>88</v>
      </c>
      <c r="L1" s="64"/>
      <c r="M1" s="331"/>
      <c r="N1" s="213"/>
    </row>
    <row r="2" spans="1:256" s="271" customFormat="1" ht="51.75" customHeight="1">
      <c r="B2" s="64"/>
      <c r="C2" s="349"/>
      <c r="E2" s="273"/>
      <c r="F2" s="64"/>
      <c r="G2" s="64"/>
      <c r="H2" s="64"/>
      <c r="I2" s="64"/>
      <c r="J2" s="64"/>
      <c r="K2" s="446" t="s">
        <v>293</v>
      </c>
      <c r="L2" s="446"/>
      <c r="M2" s="446"/>
      <c r="N2" s="446"/>
      <c r="O2" s="276"/>
      <c r="Q2" s="217"/>
    </row>
    <row r="3" spans="1:256" s="271" customFormat="1" ht="15.75" customHeight="1">
      <c r="B3" s="64"/>
      <c r="C3" s="349"/>
      <c r="E3" s="273"/>
      <c r="F3" s="64"/>
      <c r="G3" s="64"/>
      <c r="H3" s="64"/>
      <c r="I3" s="64"/>
      <c r="J3" s="64"/>
      <c r="K3" s="64"/>
      <c r="L3" s="277"/>
      <c r="M3" s="277"/>
      <c r="N3" s="272"/>
    </row>
    <row r="4" spans="1:256" s="278" customFormat="1" ht="29.25" customHeight="1" thickBot="1">
      <c r="A4" s="445" t="s">
        <v>483</v>
      </c>
      <c r="B4" s="445"/>
      <c r="C4" s="445"/>
      <c r="D4" s="445"/>
      <c r="E4" s="445"/>
      <c r="F4" s="445"/>
      <c r="G4" s="445"/>
      <c r="H4" s="445"/>
      <c r="I4" s="445"/>
      <c r="J4" s="445"/>
      <c r="K4" s="445"/>
      <c r="L4" s="445"/>
      <c r="M4" s="445"/>
      <c r="N4" s="445"/>
    </row>
    <row r="5" spans="1:256" s="67" customFormat="1" ht="24" customHeight="1" thickBot="1">
      <c r="A5" s="463" t="s">
        <v>0</v>
      </c>
      <c r="B5" s="465" t="s">
        <v>89</v>
      </c>
      <c r="C5" s="501" t="s">
        <v>90</v>
      </c>
      <c r="D5" s="412" t="s">
        <v>484</v>
      </c>
      <c r="E5" s="413" t="s">
        <v>3</v>
      </c>
      <c r="F5" s="460" t="s">
        <v>92</v>
      </c>
      <c r="G5" s="467"/>
      <c r="H5" s="467"/>
      <c r="I5" s="467"/>
      <c r="J5" s="461"/>
      <c r="K5" s="468" t="s">
        <v>4</v>
      </c>
      <c r="L5" s="465" t="s">
        <v>5</v>
      </c>
      <c r="M5" s="465" t="s">
        <v>6</v>
      </c>
      <c r="N5" s="465" t="s">
        <v>8</v>
      </c>
    </row>
    <row r="6" spans="1:256" s="70" customFormat="1" ht="26.25" customHeight="1" thickBot="1">
      <c r="A6" s="464"/>
      <c r="B6" s="466"/>
      <c r="C6" s="502"/>
      <c r="D6" s="460" t="s">
        <v>93</v>
      </c>
      <c r="E6" s="461"/>
      <c r="F6" s="68" t="s">
        <v>10</v>
      </c>
      <c r="G6" s="68" t="s">
        <v>11</v>
      </c>
      <c r="H6" s="414" t="s">
        <v>94</v>
      </c>
      <c r="I6" s="68" t="s">
        <v>12</v>
      </c>
      <c r="J6" s="68" t="s">
        <v>13</v>
      </c>
      <c r="K6" s="469"/>
      <c r="L6" s="466"/>
      <c r="M6" s="466"/>
      <c r="N6" s="466"/>
    </row>
    <row r="7" spans="1:256" s="154" customFormat="1" ht="6.6" customHeight="1">
      <c r="B7" s="64"/>
      <c r="C7" s="349"/>
      <c r="D7" s="155"/>
      <c r="E7" s="155"/>
      <c r="F7" s="64"/>
      <c r="G7" s="64"/>
      <c r="H7" s="64"/>
      <c r="I7" s="64"/>
      <c r="J7" s="64"/>
      <c r="K7" s="158"/>
      <c r="L7" s="277"/>
      <c r="M7" s="277"/>
      <c r="N7" s="158"/>
    </row>
    <row r="8" spans="1:256" s="75" customFormat="1" ht="18" customHeight="1">
      <c r="A8" s="512" t="s">
        <v>175</v>
      </c>
      <c r="B8" s="512"/>
      <c r="C8" s="512"/>
      <c r="D8" s="512"/>
      <c r="E8" s="512"/>
      <c r="F8" s="512"/>
      <c r="G8" s="512"/>
      <c r="H8" s="512"/>
      <c r="I8" s="512"/>
      <c r="J8" s="512"/>
      <c r="K8" s="512"/>
      <c r="L8" s="512"/>
      <c r="M8" s="512"/>
      <c r="N8" s="512"/>
    </row>
    <row r="9" spans="1:256" s="170" customFormat="1" ht="18" customHeight="1">
      <c r="A9" s="523" t="s">
        <v>176</v>
      </c>
      <c r="B9" s="523"/>
      <c r="C9" s="523"/>
      <c r="D9" s="523"/>
      <c r="E9" s="523"/>
      <c r="F9" s="523"/>
      <c r="G9" s="523"/>
      <c r="H9" s="523"/>
      <c r="I9" s="523"/>
      <c r="J9" s="523"/>
      <c r="K9" s="523"/>
      <c r="L9" s="523"/>
      <c r="M9" s="523"/>
      <c r="N9" s="523"/>
      <c r="O9" s="523"/>
      <c r="P9" s="523"/>
      <c r="Q9" s="523"/>
      <c r="R9" s="523"/>
      <c r="S9" s="523"/>
      <c r="T9" s="523"/>
      <c r="U9" s="523"/>
      <c r="V9" s="523"/>
      <c r="W9" s="523"/>
      <c r="X9" s="523"/>
      <c r="Y9" s="523"/>
      <c r="Z9" s="523"/>
      <c r="AA9" s="523"/>
      <c r="AB9" s="523"/>
      <c r="AC9" s="523"/>
      <c r="AD9" s="523"/>
      <c r="AE9" s="523"/>
      <c r="AF9" s="523"/>
      <c r="AG9" s="523"/>
      <c r="AH9" s="523"/>
      <c r="AI9" s="523"/>
      <c r="AJ9" s="523"/>
      <c r="AK9" s="523"/>
      <c r="AL9" s="523"/>
      <c r="AM9" s="523"/>
      <c r="AN9" s="523"/>
      <c r="AO9" s="523"/>
      <c r="AP9" s="523"/>
      <c r="AQ9" s="523"/>
      <c r="AR9" s="523"/>
      <c r="AS9" s="523"/>
      <c r="AT9" s="523"/>
      <c r="AU9" s="523"/>
      <c r="AV9" s="523"/>
      <c r="AW9" s="523"/>
      <c r="AX9" s="523"/>
      <c r="AY9" s="523"/>
      <c r="AZ9" s="523"/>
      <c r="BA9" s="523"/>
      <c r="BB9" s="523"/>
      <c r="BC9" s="523"/>
      <c r="BD9" s="523"/>
      <c r="BE9" s="523"/>
      <c r="BF9" s="523"/>
      <c r="BG9" s="523"/>
      <c r="BH9" s="523"/>
      <c r="BI9" s="523"/>
      <c r="BJ9" s="523"/>
      <c r="BK9" s="523"/>
      <c r="BL9" s="523"/>
      <c r="BM9" s="523"/>
      <c r="BN9" s="523"/>
      <c r="BO9" s="523"/>
      <c r="BP9" s="523"/>
      <c r="BQ9" s="523"/>
      <c r="BR9" s="523"/>
      <c r="BS9" s="523"/>
      <c r="BT9" s="523"/>
      <c r="BU9" s="523"/>
      <c r="BV9" s="523"/>
      <c r="BW9" s="523"/>
      <c r="BX9" s="523"/>
      <c r="BY9" s="523"/>
      <c r="BZ9" s="523"/>
      <c r="CA9" s="523"/>
      <c r="CB9" s="523"/>
      <c r="CC9" s="523"/>
      <c r="CD9" s="523"/>
      <c r="CE9" s="523"/>
      <c r="CF9" s="523"/>
      <c r="CG9" s="523"/>
      <c r="CH9" s="523"/>
      <c r="CI9" s="523"/>
      <c r="CJ9" s="523"/>
      <c r="CK9" s="523"/>
      <c r="CL9" s="523"/>
      <c r="CM9" s="523"/>
      <c r="CN9" s="523"/>
      <c r="CO9" s="523"/>
      <c r="CP9" s="523"/>
      <c r="CQ9" s="523"/>
      <c r="CR9" s="523"/>
      <c r="CS9" s="523"/>
      <c r="CT9" s="523"/>
      <c r="CU9" s="523"/>
      <c r="CV9" s="523"/>
      <c r="CW9" s="523"/>
      <c r="CX9" s="523"/>
      <c r="CY9" s="523"/>
      <c r="CZ9" s="523"/>
      <c r="DA9" s="523"/>
      <c r="DB9" s="523"/>
      <c r="DC9" s="523"/>
      <c r="DD9" s="523"/>
      <c r="DE9" s="523"/>
      <c r="DF9" s="523"/>
      <c r="DG9" s="523"/>
      <c r="DH9" s="523"/>
      <c r="DI9" s="523"/>
      <c r="DJ9" s="523"/>
      <c r="DK9" s="523"/>
      <c r="DL9" s="523"/>
      <c r="DM9" s="523"/>
      <c r="DN9" s="523"/>
      <c r="DO9" s="523"/>
      <c r="DP9" s="523"/>
      <c r="DQ9" s="523"/>
      <c r="DR9" s="523"/>
      <c r="DS9" s="523"/>
      <c r="DT9" s="523"/>
      <c r="DU9" s="523"/>
      <c r="DV9" s="523"/>
      <c r="DW9" s="523"/>
      <c r="DX9" s="523"/>
      <c r="DY9" s="523"/>
      <c r="DZ9" s="523"/>
      <c r="EA9" s="523"/>
      <c r="EB9" s="523"/>
      <c r="EC9" s="523"/>
      <c r="ED9" s="523"/>
      <c r="EE9" s="523"/>
      <c r="EF9" s="523"/>
      <c r="EG9" s="523"/>
      <c r="EH9" s="523"/>
      <c r="EI9" s="523"/>
      <c r="EJ9" s="523"/>
      <c r="EK9" s="523"/>
      <c r="EL9" s="523"/>
      <c r="EM9" s="523"/>
      <c r="EN9" s="523"/>
      <c r="EO9" s="523"/>
      <c r="EP9" s="523"/>
      <c r="EQ9" s="523"/>
      <c r="ER9" s="523"/>
      <c r="ES9" s="523"/>
      <c r="ET9" s="523"/>
      <c r="EU9" s="523"/>
      <c r="EV9" s="523"/>
      <c r="EW9" s="523"/>
      <c r="EX9" s="523"/>
      <c r="EY9" s="523"/>
      <c r="EZ9" s="523"/>
      <c r="FA9" s="523"/>
      <c r="FB9" s="523"/>
      <c r="FC9" s="523"/>
      <c r="FD9" s="523"/>
      <c r="FE9" s="523"/>
      <c r="FF9" s="523"/>
      <c r="FG9" s="523"/>
      <c r="FH9" s="523"/>
      <c r="FI9" s="523"/>
      <c r="FJ9" s="523"/>
      <c r="FK9" s="523"/>
      <c r="FL9" s="523"/>
      <c r="FM9" s="523"/>
      <c r="FN9" s="523"/>
      <c r="FO9" s="523"/>
      <c r="FP9" s="523"/>
      <c r="FQ9" s="523"/>
      <c r="FR9" s="523"/>
      <c r="FS9" s="523"/>
      <c r="FT9" s="523"/>
      <c r="FU9" s="523"/>
      <c r="FV9" s="523"/>
      <c r="FW9" s="523"/>
      <c r="FX9" s="523"/>
      <c r="FY9" s="523"/>
      <c r="FZ9" s="523"/>
      <c r="GA9" s="523"/>
      <c r="GB9" s="523"/>
      <c r="GC9" s="523"/>
      <c r="GD9" s="523"/>
      <c r="GE9" s="523"/>
      <c r="GF9" s="523"/>
      <c r="GG9" s="523"/>
      <c r="GH9" s="523"/>
      <c r="GI9" s="523"/>
      <c r="GJ9" s="523"/>
      <c r="GK9" s="523"/>
      <c r="GL9" s="523"/>
      <c r="GM9" s="523"/>
      <c r="GN9" s="523"/>
      <c r="GO9" s="523"/>
      <c r="GP9" s="523"/>
      <c r="GQ9" s="523"/>
      <c r="GR9" s="523"/>
      <c r="GS9" s="523"/>
      <c r="GT9" s="523"/>
      <c r="GU9" s="523"/>
      <c r="GV9" s="523"/>
      <c r="GW9" s="523"/>
      <c r="GX9" s="523"/>
      <c r="GY9" s="523"/>
      <c r="GZ9" s="523"/>
      <c r="HA9" s="523"/>
      <c r="HB9" s="523"/>
      <c r="HC9" s="523"/>
      <c r="HD9" s="523"/>
      <c r="HE9" s="523"/>
      <c r="HF9" s="523"/>
      <c r="HG9" s="523"/>
      <c r="HH9" s="523"/>
      <c r="HI9" s="523"/>
      <c r="HJ9" s="523"/>
      <c r="HK9" s="523"/>
      <c r="HL9" s="523"/>
      <c r="HM9" s="523"/>
      <c r="HN9" s="523"/>
      <c r="HO9" s="523"/>
      <c r="HP9" s="523"/>
      <c r="HQ9" s="523"/>
      <c r="HR9" s="523"/>
      <c r="HS9" s="523"/>
      <c r="HT9" s="523"/>
      <c r="HU9" s="523"/>
      <c r="HV9" s="523"/>
      <c r="HW9" s="523"/>
      <c r="HX9" s="523"/>
      <c r="HY9" s="523"/>
      <c r="HZ9" s="523"/>
      <c r="IA9" s="523"/>
      <c r="IB9" s="523"/>
      <c r="IC9" s="523"/>
      <c r="ID9" s="523"/>
      <c r="IE9" s="523"/>
      <c r="IF9" s="523"/>
      <c r="IG9" s="523"/>
      <c r="IH9" s="523"/>
      <c r="II9" s="523"/>
      <c r="IJ9" s="523"/>
      <c r="IK9" s="523"/>
      <c r="IL9" s="523"/>
      <c r="IM9" s="523"/>
      <c r="IN9" s="523"/>
      <c r="IO9" s="523"/>
      <c r="IP9" s="523"/>
      <c r="IQ9" s="523"/>
      <c r="IR9" s="523"/>
      <c r="IS9" s="523"/>
      <c r="IT9" s="523"/>
      <c r="IU9" s="523"/>
      <c r="IV9" s="523"/>
    </row>
    <row r="10" spans="1:256" s="171" customFormat="1" ht="24" customHeight="1">
      <c r="A10" s="525" t="s">
        <v>177</v>
      </c>
      <c r="B10" s="525"/>
      <c r="C10" s="525"/>
      <c r="D10" s="525"/>
      <c r="E10" s="525"/>
      <c r="F10" s="525"/>
      <c r="G10" s="525"/>
      <c r="H10" s="525"/>
      <c r="I10" s="525"/>
      <c r="J10" s="525"/>
      <c r="K10" s="525"/>
      <c r="L10" s="525"/>
      <c r="M10" s="525"/>
      <c r="N10" s="170"/>
    </row>
    <row r="11" spans="1:256" s="322" customFormat="1" ht="22.2" customHeight="1">
      <c r="A11" s="522" t="s">
        <v>104</v>
      </c>
      <c r="B11" s="522"/>
      <c r="C11" s="522"/>
      <c r="D11" s="522"/>
      <c r="E11" s="522"/>
      <c r="F11" s="522"/>
      <c r="G11" s="522"/>
      <c r="H11" s="522"/>
      <c r="I11" s="522"/>
      <c r="J11" s="522"/>
      <c r="K11" s="522"/>
      <c r="L11" s="522"/>
      <c r="M11" s="522"/>
      <c r="N11" s="522"/>
      <c r="O11" s="415"/>
    </row>
    <row r="12" spans="1:256" s="234" customFormat="1" ht="24" customHeight="1">
      <c r="A12" s="325" t="s">
        <v>391</v>
      </c>
      <c r="B12" s="160" t="s">
        <v>140</v>
      </c>
      <c r="C12" s="159">
        <v>13</v>
      </c>
      <c r="D12" s="160" t="s">
        <v>158</v>
      </c>
      <c r="E12" s="160" t="s">
        <v>178</v>
      </c>
      <c r="F12" s="159">
        <v>5</v>
      </c>
      <c r="G12" s="159">
        <v>0</v>
      </c>
      <c r="H12" s="159"/>
      <c r="I12" s="159">
        <v>0</v>
      </c>
      <c r="J12" s="159">
        <v>5</v>
      </c>
      <c r="K12" s="159"/>
      <c r="L12" s="159">
        <v>3401280</v>
      </c>
      <c r="M12" s="159">
        <v>65</v>
      </c>
      <c r="N12" s="326"/>
    </row>
    <row r="13" spans="1:256" s="234" customFormat="1" ht="23.25" customHeight="1">
      <c r="A13" s="325" t="s">
        <v>392</v>
      </c>
      <c r="B13" s="160" t="s">
        <v>110</v>
      </c>
      <c r="C13" s="95">
        <v>13</v>
      </c>
      <c r="D13" s="160" t="s">
        <v>158</v>
      </c>
      <c r="E13" s="160" t="s">
        <v>178</v>
      </c>
      <c r="F13" s="159">
        <v>4</v>
      </c>
      <c r="G13" s="159">
        <v>0</v>
      </c>
      <c r="H13" s="159"/>
      <c r="I13" s="159">
        <v>0</v>
      </c>
      <c r="J13" s="159">
        <v>4</v>
      </c>
      <c r="K13" s="159"/>
      <c r="L13" s="159">
        <v>3401280</v>
      </c>
      <c r="M13" s="159">
        <v>52</v>
      </c>
      <c r="N13" s="326"/>
    </row>
    <row r="14" spans="1:256" s="234" customFormat="1" ht="23.25" customHeight="1">
      <c r="A14" s="325" t="s">
        <v>392</v>
      </c>
      <c r="B14" s="160" t="s">
        <v>121</v>
      </c>
      <c r="C14" s="95">
        <v>13</v>
      </c>
      <c r="D14" s="160" t="s">
        <v>158</v>
      </c>
      <c r="E14" s="160" t="s">
        <v>178</v>
      </c>
      <c r="F14" s="159">
        <v>3</v>
      </c>
      <c r="G14" s="159">
        <v>0</v>
      </c>
      <c r="H14" s="159"/>
      <c r="I14" s="159">
        <v>0</v>
      </c>
      <c r="J14" s="159">
        <v>3</v>
      </c>
      <c r="K14" s="159"/>
      <c r="L14" s="159">
        <v>3401280</v>
      </c>
      <c r="M14" s="159">
        <v>39</v>
      </c>
      <c r="N14" s="326"/>
    </row>
    <row r="15" spans="1:256" s="234" customFormat="1" ht="23.25" customHeight="1">
      <c r="A15" s="325" t="s">
        <v>391</v>
      </c>
      <c r="B15" s="160" t="s">
        <v>105</v>
      </c>
      <c r="C15" s="95">
        <v>12.6</v>
      </c>
      <c r="D15" s="160" t="s">
        <v>158</v>
      </c>
      <c r="E15" s="160" t="s">
        <v>178</v>
      </c>
      <c r="F15" s="159">
        <v>3</v>
      </c>
      <c r="G15" s="159">
        <v>0</v>
      </c>
      <c r="H15" s="159"/>
      <c r="I15" s="159">
        <v>0</v>
      </c>
      <c r="J15" s="159">
        <v>3</v>
      </c>
      <c r="K15" s="159"/>
      <c r="L15" s="159">
        <v>3401280</v>
      </c>
      <c r="M15" s="159">
        <f>C15*J15</f>
        <v>37.799999999999997</v>
      </c>
      <c r="N15" s="326"/>
    </row>
    <row r="16" spans="1:256" s="234" customFormat="1" ht="23.25" customHeight="1">
      <c r="A16" s="325" t="s">
        <v>392</v>
      </c>
      <c r="B16" s="160" t="s">
        <v>57</v>
      </c>
      <c r="C16" s="95">
        <v>13</v>
      </c>
      <c r="D16" s="160" t="s">
        <v>158</v>
      </c>
      <c r="E16" s="160" t="s">
        <v>178</v>
      </c>
      <c r="F16" s="159">
        <v>3</v>
      </c>
      <c r="G16" s="159">
        <v>0</v>
      </c>
      <c r="H16" s="159"/>
      <c r="I16" s="159">
        <v>0</v>
      </c>
      <c r="J16" s="159">
        <v>3</v>
      </c>
      <c r="K16" s="159"/>
      <c r="L16" s="159">
        <v>3401280</v>
      </c>
      <c r="M16" s="159">
        <v>39</v>
      </c>
      <c r="N16" s="326"/>
    </row>
    <row r="17" spans="1:15" s="234" customFormat="1" ht="23.25" customHeight="1">
      <c r="A17" s="325" t="s">
        <v>391</v>
      </c>
      <c r="B17" s="160" t="s">
        <v>78</v>
      </c>
      <c r="C17" s="95">
        <v>13</v>
      </c>
      <c r="D17" s="160" t="s">
        <v>158</v>
      </c>
      <c r="E17" s="160" t="s">
        <v>178</v>
      </c>
      <c r="F17" s="159">
        <v>4</v>
      </c>
      <c r="G17" s="159">
        <v>0</v>
      </c>
      <c r="H17" s="159"/>
      <c r="I17" s="159">
        <v>0</v>
      </c>
      <c r="J17" s="159">
        <v>4</v>
      </c>
      <c r="K17" s="159"/>
      <c r="L17" s="159">
        <v>3401280</v>
      </c>
      <c r="M17" s="159">
        <v>52</v>
      </c>
      <c r="N17" s="326"/>
    </row>
    <row r="18" spans="1:15" s="234" customFormat="1" ht="23.25" customHeight="1">
      <c r="A18" s="325" t="s">
        <v>392</v>
      </c>
      <c r="B18" s="160" t="s">
        <v>100</v>
      </c>
      <c r="C18" s="95">
        <v>13</v>
      </c>
      <c r="D18" s="160" t="s">
        <v>158</v>
      </c>
      <c r="E18" s="160" t="s">
        <v>178</v>
      </c>
      <c r="F18" s="159">
        <v>5</v>
      </c>
      <c r="G18" s="159">
        <v>2</v>
      </c>
      <c r="H18" s="159"/>
      <c r="I18" s="159">
        <v>0</v>
      </c>
      <c r="J18" s="159">
        <v>5</v>
      </c>
      <c r="K18" s="159"/>
      <c r="L18" s="159">
        <v>3401280</v>
      </c>
      <c r="M18" s="159">
        <v>65</v>
      </c>
      <c r="N18" s="326"/>
    </row>
    <row r="19" spans="1:15" s="234" customFormat="1" ht="23.25" customHeight="1">
      <c r="A19" s="325" t="s">
        <v>391</v>
      </c>
      <c r="B19" s="160" t="s">
        <v>393</v>
      </c>
      <c r="C19" s="95">
        <v>13</v>
      </c>
      <c r="D19" s="160" t="s">
        <v>158</v>
      </c>
      <c r="E19" s="160" t="s">
        <v>178</v>
      </c>
      <c r="F19" s="159">
        <v>3</v>
      </c>
      <c r="G19" s="159">
        <v>0</v>
      </c>
      <c r="H19" s="159"/>
      <c r="I19" s="159">
        <v>0</v>
      </c>
      <c r="J19" s="159">
        <v>3</v>
      </c>
      <c r="K19" s="159"/>
      <c r="L19" s="159">
        <v>3401280</v>
      </c>
      <c r="M19" s="159">
        <v>39</v>
      </c>
      <c r="N19" s="326"/>
    </row>
    <row r="20" spans="1:15" s="234" customFormat="1" ht="23.25" customHeight="1">
      <c r="A20" s="325" t="s">
        <v>392</v>
      </c>
      <c r="B20" s="160" t="s">
        <v>62</v>
      </c>
      <c r="C20" s="95">
        <v>13</v>
      </c>
      <c r="D20" s="160" t="s">
        <v>158</v>
      </c>
      <c r="E20" s="160" t="s">
        <v>178</v>
      </c>
      <c r="F20" s="159">
        <v>3</v>
      </c>
      <c r="G20" s="159">
        <v>0</v>
      </c>
      <c r="H20" s="159"/>
      <c r="I20" s="159">
        <v>0</v>
      </c>
      <c r="J20" s="159">
        <v>3</v>
      </c>
      <c r="K20" s="159"/>
      <c r="L20" s="159">
        <v>3401280</v>
      </c>
      <c r="M20" s="159">
        <v>39</v>
      </c>
      <c r="N20" s="326"/>
    </row>
    <row r="21" spans="1:15" s="234" customFormat="1" ht="23.25" customHeight="1">
      <c r="A21" s="325" t="s">
        <v>391</v>
      </c>
      <c r="B21" s="160" t="s">
        <v>61</v>
      </c>
      <c r="C21" s="95">
        <v>13</v>
      </c>
      <c r="D21" s="160" t="s">
        <v>158</v>
      </c>
      <c r="E21" s="160" t="s">
        <v>178</v>
      </c>
      <c r="F21" s="159">
        <v>3</v>
      </c>
      <c r="G21" s="159">
        <v>0</v>
      </c>
      <c r="H21" s="159"/>
      <c r="I21" s="159">
        <v>0</v>
      </c>
      <c r="J21" s="159">
        <v>3</v>
      </c>
      <c r="K21" s="159"/>
      <c r="L21" s="159">
        <v>3401280</v>
      </c>
      <c r="M21" s="159">
        <v>39</v>
      </c>
      <c r="N21" s="326"/>
    </row>
    <row r="22" spans="1:15" s="234" customFormat="1" ht="23.25" customHeight="1">
      <c r="A22" s="325" t="s">
        <v>392</v>
      </c>
      <c r="B22" s="160" t="s">
        <v>60</v>
      </c>
      <c r="C22" s="95">
        <v>13</v>
      </c>
      <c r="D22" s="160" t="s">
        <v>158</v>
      </c>
      <c r="E22" s="160" t="s">
        <v>178</v>
      </c>
      <c r="F22" s="159">
        <v>2</v>
      </c>
      <c r="G22" s="159">
        <v>0</v>
      </c>
      <c r="H22" s="159"/>
      <c r="I22" s="159">
        <v>0</v>
      </c>
      <c r="J22" s="159">
        <v>2</v>
      </c>
      <c r="K22" s="159"/>
      <c r="L22" s="159">
        <v>3401280</v>
      </c>
      <c r="M22" s="159">
        <v>26</v>
      </c>
      <c r="N22" s="326"/>
    </row>
    <row r="23" spans="1:15" s="234" customFormat="1" ht="23.25" customHeight="1">
      <c r="A23" s="325" t="s">
        <v>391</v>
      </c>
      <c r="B23" s="160" t="s">
        <v>231</v>
      </c>
      <c r="C23" s="95">
        <v>13</v>
      </c>
      <c r="D23" s="160" t="s">
        <v>158</v>
      </c>
      <c r="E23" s="160" t="s">
        <v>178</v>
      </c>
      <c r="F23" s="159">
        <v>3</v>
      </c>
      <c r="G23" s="159">
        <v>0</v>
      </c>
      <c r="H23" s="159"/>
      <c r="I23" s="159">
        <v>0</v>
      </c>
      <c r="J23" s="159">
        <v>3</v>
      </c>
      <c r="K23" s="159"/>
      <c r="L23" s="159">
        <v>3401280</v>
      </c>
      <c r="M23" s="159">
        <v>39</v>
      </c>
      <c r="N23" s="326"/>
    </row>
    <row r="24" spans="1:15" s="329" customFormat="1">
      <c r="A24" s="338" t="s">
        <v>394</v>
      </c>
      <c r="B24" s="327"/>
      <c r="C24" s="405"/>
      <c r="D24" s="327"/>
      <c r="E24" s="327"/>
      <c r="F24" s="330"/>
      <c r="G24" s="330"/>
      <c r="H24" s="330"/>
      <c r="I24" s="330"/>
      <c r="J24" s="330"/>
      <c r="K24" s="327"/>
      <c r="L24" s="330"/>
      <c r="M24" s="330"/>
      <c r="N24" s="328"/>
      <c r="O24" s="234"/>
    </row>
    <row r="25" spans="1:15" s="82" customFormat="1" ht="22.2" customHeight="1">
      <c r="A25" s="520" t="s">
        <v>106</v>
      </c>
      <c r="B25" s="520"/>
      <c r="C25" s="520"/>
      <c r="D25" s="520"/>
      <c r="E25" s="520"/>
      <c r="F25" s="520"/>
      <c r="G25" s="520"/>
      <c r="H25" s="520"/>
      <c r="I25" s="520"/>
      <c r="J25" s="520"/>
      <c r="K25" s="520"/>
      <c r="L25" s="520"/>
      <c r="M25" s="520"/>
      <c r="N25" s="521"/>
      <c r="O25" s="337"/>
    </row>
    <row r="26" spans="1:15" s="234" customFormat="1" ht="25.2" customHeight="1">
      <c r="A26" s="325" t="s">
        <v>391</v>
      </c>
      <c r="B26" s="160" t="s">
        <v>140</v>
      </c>
      <c r="C26" s="95">
        <v>13</v>
      </c>
      <c r="D26" s="160" t="s">
        <v>158</v>
      </c>
      <c r="E26" s="160" t="s">
        <v>178</v>
      </c>
      <c r="F26" s="159">
        <v>6</v>
      </c>
      <c r="G26" s="159">
        <v>2</v>
      </c>
      <c r="H26" s="159"/>
      <c r="I26" s="159">
        <v>0</v>
      </c>
      <c r="J26" s="159">
        <v>8</v>
      </c>
      <c r="K26" s="159"/>
      <c r="L26" s="159">
        <v>3401280</v>
      </c>
      <c r="M26" s="159">
        <v>104</v>
      </c>
      <c r="N26" s="326"/>
    </row>
    <row r="27" spans="1:15" s="234" customFormat="1" ht="25.2" customHeight="1">
      <c r="A27" s="325" t="s">
        <v>392</v>
      </c>
      <c r="B27" s="160" t="s">
        <v>140</v>
      </c>
      <c r="C27" s="95">
        <v>13</v>
      </c>
      <c r="D27" s="160" t="s">
        <v>158</v>
      </c>
      <c r="E27" s="160" t="s">
        <v>178</v>
      </c>
      <c r="F27" s="159">
        <v>2</v>
      </c>
      <c r="G27" s="159">
        <v>1</v>
      </c>
      <c r="H27" s="159"/>
      <c r="I27" s="159">
        <v>0</v>
      </c>
      <c r="J27" s="159">
        <v>3</v>
      </c>
      <c r="K27" s="159"/>
      <c r="L27" s="159">
        <v>3401280</v>
      </c>
      <c r="M27" s="159">
        <v>39</v>
      </c>
      <c r="N27" s="326"/>
    </row>
    <row r="28" spans="1:15" s="234" customFormat="1" ht="25.2" customHeight="1">
      <c r="A28" s="325" t="s">
        <v>391</v>
      </c>
      <c r="B28" s="160" t="s">
        <v>251</v>
      </c>
      <c r="C28" s="95">
        <v>13</v>
      </c>
      <c r="D28" s="160" t="s">
        <v>158</v>
      </c>
      <c r="E28" s="160" t="s">
        <v>178</v>
      </c>
      <c r="F28" s="159">
        <v>2</v>
      </c>
      <c r="G28" s="159">
        <v>0</v>
      </c>
      <c r="H28" s="159"/>
      <c r="I28" s="159">
        <v>0</v>
      </c>
      <c r="J28" s="159">
        <v>2</v>
      </c>
      <c r="K28" s="159"/>
      <c r="L28" s="159">
        <v>3401280</v>
      </c>
      <c r="M28" s="159">
        <v>26</v>
      </c>
      <c r="N28" s="326"/>
    </row>
    <row r="29" spans="1:15" s="234" customFormat="1" ht="25.2" customHeight="1">
      <c r="A29" s="325" t="s">
        <v>392</v>
      </c>
      <c r="B29" s="160" t="s">
        <v>251</v>
      </c>
      <c r="C29" s="95">
        <v>13</v>
      </c>
      <c r="D29" s="160" t="s">
        <v>158</v>
      </c>
      <c r="E29" s="160" t="s">
        <v>178</v>
      </c>
      <c r="F29" s="159">
        <v>2</v>
      </c>
      <c r="G29" s="159">
        <v>0</v>
      </c>
      <c r="H29" s="159"/>
      <c r="I29" s="159">
        <v>0</v>
      </c>
      <c r="J29" s="159">
        <v>2</v>
      </c>
      <c r="K29" s="159"/>
      <c r="L29" s="159">
        <v>3401280</v>
      </c>
      <c r="M29" s="159">
        <v>26</v>
      </c>
      <c r="N29" s="326"/>
    </row>
    <row r="30" spans="1:15" s="234" customFormat="1" ht="25.2" customHeight="1">
      <c r="A30" s="325" t="s">
        <v>391</v>
      </c>
      <c r="B30" s="160" t="s">
        <v>252</v>
      </c>
      <c r="C30" s="95">
        <v>13</v>
      </c>
      <c r="D30" s="160" t="s">
        <v>158</v>
      </c>
      <c r="E30" s="160" t="s">
        <v>178</v>
      </c>
      <c r="F30" s="159">
        <v>2</v>
      </c>
      <c r="G30" s="159">
        <v>0</v>
      </c>
      <c r="H30" s="159"/>
      <c r="I30" s="159">
        <v>0</v>
      </c>
      <c r="J30" s="159">
        <v>2</v>
      </c>
      <c r="K30" s="159"/>
      <c r="L30" s="159">
        <v>3401280</v>
      </c>
      <c r="M30" s="159">
        <v>26</v>
      </c>
      <c r="N30" s="326"/>
    </row>
    <row r="31" spans="1:15" s="234" customFormat="1" ht="25.2" customHeight="1">
      <c r="A31" s="325" t="s">
        <v>392</v>
      </c>
      <c r="B31" s="160" t="s">
        <v>121</v>
      </c>
      <c r="C31" s="95">
        <v>13</v>
      </c>
      <c r="D31" s="160" t="s">
        <v>158</v>
      </c>
      <c r="E31" s="160" t="s">
        <v>178</v>
      </c>
      <c r="F31" s="159">
        <v>2</v>
      </c>
      <c r="G31" s="159">
        <v>1</v>
      </c>
      <c r="H31" s="159"/>
      <c r="I31" s="159">
        <v>0</v>
      </c>
      <c r="J31" s="159">
        <v>3</v>
      </c>
      <c r="K31" s="159"/>
      <c r="L31" s="159">
        <v>3401280</v>
      </c>
      <c r="M31" s="159">
        <v>39</v>
      </c>
      <c r="N31" s="326"/>
    </row>
    <row r="32" spans="1:15" s="234" customFormat="1" ht="25.2" customHeight="1">
      <c r="A32" s="325" t="s">
        <v>391</v>
      </c>
      <c r="B32" s="160" t="s">
        <v>121</v>
      </c>
      <c r="C32" s="95">
        <v>13</v>
      </c>
      <c r="D32" s="160" t="s">
        <v>158</v>
      </c>
      <c r="E32" s="160" t="s">
        <v>178</v>
      </c>
      <c r="F32" s="159">
        <v>6</v>
      </c>
      <c r="G32" s="159">
        <v>2</v>
      </c>
      <c r="H32" s="159"/>
      <c r="I32" s="159">
        <v>0</v>
      </c>
      <c r="J32" s="159">
        <v>8</v>
      </c>
      <c r="K32" s="159"/>
      <c r="L32" s="159">
        <v>3401280</v>
      </c>
      <c r="M32" s="159">
        <v>104</v>
      </c>
      <c r="N32" s="326"/>
    </row>
    <row r="33" spans="1:15" s="234" customFormat="1" ht="25.2" customHeight="1">
      <c r="A33" s="325" t="s">
        <v>392</v>
      </c>
      <c r="B33" s="160" t="s">
        <v>105</v>
      </c>
      <c r="C33" s="95">
        <v>13</v>
      </c>
      <c r="D33" s="160" t="s">
        <v>158</v>
      </c>
      <c r="E33" s="160" t="s">
        <v>178</v>
      </c>
      <c r="F33" s="159">
        <v>2</v>
      </c>
      <c r="G33" s="159">
        <v>1</v>
      </c>
      <c r="H33" s="159"/>
      <c r="I33" s="159">
        <v>0</v>
      </c>
      <c r="J33" s="159">
        <v>3</v>
      </c>
      <c r="K33" s="159"/>
      <c r="L33" s="159">
        <v>3401280</v>
      </c>
      <c r="M33" s="159">
        <v>39</v>
      </c>
      <c r="N33" s="326"/>
    </row>
    <row r="34" spans="1:15" s="234" customFormat="1" ht="25.2" customHeight="1">
      <c r="A34" s="325" t="s">
        <v>392</v>
      </c>
      <c r="B34" s="160" t="s">
        <v>105</v>
      </c>
      <c r="C34" s="95">
        <v>13</v>
      </c>
      <c r="D34" s="160" t="s">
        <v>158</v>
      </c>
      <c r="E34" s="160" t="s">
        <v>178</v>
      </c>
      <c r="F34" s="159">
        <v>2</v>
      </c>
      <c r="G34" s="159">
        <v>1</v>
      </c>
      <c r="H34" s="159"/>
      <c r="I34" s="159">
        <v>0</v>
      </c>
      <c r="J34" s="159">
        <v>3</v>
      </c>
      <c r="K34" s="159"/>
      <c r="L34" s="159">
        <v>3401280</v>
      </c>
      <c r="M34" s="159">
        <v>39</v>
      </c>
      <c r="N34" s="326"/>
    </row>
    <row r="35" spans="1:15" s="234" customFormat="1" ht="25.2" customHeight="1">
      <c r="A35" s="325" t="s">
        <v>392</v>
      </c>
      <c r="B35" s="160" t="s">
        <v>57</v>
      </c>
      <c r="C35" s="95">
        <v>13</v>
      </c>
      <c r="D35" s="160" t="s">
        <v>158</v>
      </c>
      <c r="E35" s="160" t="s">
        <v>178</v>
      </c>
      <c r="F35" s="159">
        <v>3</v>
      </c>
      <c r="G35" s="159">
        <v>0</v>
      </c>
      <c r="H35" s="159"/>
      <c r="I35" s="159">
        <v>0</v>
      </c>
      <c r="J35" s="159">
        <v>3</v>
      </c>
      <c r="K35" s="159"/>
      <c r="L35" s="159">
        <v>3401280</v>
      </c>
      <c r="M35" s="159">
        <v>39</v>
      </c>
      <c r="N35" s="326"/>
    </row>
    <row r="36" spans="1:15" s="234" customFormat="1" ht="25.2" customHeight="1">
      <c r="A36" s="325" t="s">
        <v>391</v>
      </c>
      <c r="B36" s="160" t="s">
        <v>78</v>
      </c>
      <c r="C36" s="95">
        <v>13</v>
      </c>
      <c r="D36" s="160" t="s">
        <v>158</v>
      </c>
      <c r="E36" s="160" t="s">
        <v>178</v>
      </c>
      <c r="F36" s="159">
        <v>3</v>
      </c>
      <c r="G36" s="159">
        <v>0</v>
      </c>
      <c r="H36" s="159"/>
      <c r="I36" s="159">
        <v>0</v>
      </c>
      <c r="J36" s="159">
        <v>3</v>
      </c>
      <c r="K36" s="159"/>
      <c r="L36" s="159">
        <v>3401280</v>
      </c>
      <c r="M36" s="159">
        <v>39</v>
      </c>
      <c r="N36" s="326"/>
    </row>
    <row r="37" spans="1:15" s="234" customFormat="1" ht="25.2" customHeight="1">
      <c r="A37" s="325" t="s">
        <v>391</v>
      </c>
      <c r="B37" s="160" t="s">
        <v>256</v>
      </c>
      <c r="C37" s="95">
        <v>13</v>
      </c>
      <c r="D37" s="160" t="s">
        <v>158</v>
      </c>
      <c r="E37" s="160" t="s">
        <v>178</v>
      </c>
      <c r="F37" s="159">
        <v>2</v>
      </c>
      <c r="G37" s="159">
        <v>0</v>
      </c>
      <c r="H37" s="159"/>
      <c r="I37" s="159">
        <v>0</v>
      </c>
      <c r="J37" s="159">
        <v>2</v>
      </c>
      <c r="K37" s="159"/>
      <c r="L37" s="159">
        <v>3401280</v>
      </c>
      <c r="M37" s="159">
        <v>26</v>
      </c>
      <c r="N37" s="326"/>
    </row>
    <row r="38" spans="1:15" s="234" customFormat="1" ht="25.2" customHeight="1">
      <c r="A38" s="325" t="s">
        <v>392</v>
      </c>
      <c r="B38" s="160" t="s">
        <v>100</v>
      </c>
      <c r="C38" s="95">
        <v>13</v>
      </c>
      <c r="D38" s="160" t="s">
        <v>158</v>
      </c>
      <c r="E38" s="160" t="s">
        <v>178</v>
      </c>
      <c r="F38" s="159">
        <v>2</v>
      </c>
      <c r="G38" s="159">
        <v>0</v>
      </c>
      <c r="H38" s="159"/>
      <c r="I38" s="159">
        <v>0</v>
      </c>
      <c r="J38" s="159">
        <v>2</v>
      </c>
      <c r="K38" s="159"/>
      <c r="L38" s="159">
        <v>3401280</v>
      </c>
      <c r="M38" s="159">
        <v>26</v>
      </c>
      <c r="N38" s="326"/>
    </row>
    <row r="39" spans="1:15" s="234" customFormat="1" ht="25.2" customHeight="1">
      <c r="A39" s="325" t="s">
        <v>391</v>
      </c>
      <c r="B39" s="160" t="s">
        <v>393</v>
      </c>
      <c r="C39" s="95">
        <v>13</v>
      </c>
      <c r="D39" s="160" t="s">
        <v>158</v>
      </c>
      <c r="E39" s="160" t="s">
        <v>178</v>
      </c>
      <c r="F39" s="159">
        <v>6</v>
      </c>
      <c r="G39" s="159">
        <v>2</v>
      </c>
      <c r="H39" s="159"/>
      <c r="I39" s="159">
        <v>0</v>
      </c>
      <c r="J39" s="159">
        <v>8</v>
      </c>
      <c r="K39" s="159"/>
      <c r="L39" s="159">
        <v>3401280</v>
      </c>
      <c r="M39" s="159">
        <v>104</v>
      </c>
      <c r="N39" s="326"/>
    </row>
    <row r="40" spans="1:15" s="234" customFormat="1" ht="25.2" customHeight="1">
      <c r="A40" s="325" t="s">
        <v>392</v>
      </c>
      <c r="B40" s="160" t="s">
        <v>62</v>
      </c>
      <c r="C40" s="95">
        <v>13</v>
      </c>
      <c r="D40" s="160" t="s">
        <v>158</v>
      </c>
      <c r="E40" s="160" t="s">
        <v>178</v>
      </c>
      <c r="F40" s="159">
        <v>3</v>
      </c>
      <c r="G40" s="159">
        <v>0</v>
      </c>
      <c r="H40" s="159"/>
      <c r="I40" s="159">
        <v>0</v>
      </c>
      <c r="J40" s="159">
        <v>3</v>
      </c>
      <c r="K40" s="159"/>
      <c r="L40" s="159">
        <v>3401280</v>
      </c>
      <c r="M40" s="159">
        <v>39</v>
      </c>
      <c r="N40" s="326"/>
    </row>
    <row r="41" spans="1:15" s="234" customFormat="1" ht="25.2" customHeight="1">
      <c r="A41" s="325" t="s">
        <v>391</v>
      </c>
      <c r="B41" s="160" t="s">
        <v>61</v>
      </c>
      <c r="C41" s="95">
        <v>13</v>
      </c>
      <c r="D41" s="160" t="s">
        <v>158</v>
      </c>
      <c r="E41" s="160" t="s">
        <v>178</v>
      </c>
      <c r="F41" s="159">
        <v>2</v>
      </c>
      <c r="G41" s="159">
        <v>0</v>
      </c>
      <c r="H41" s="159"/>
      <c r="I41" s="159">
        <v>0</v>
      </c>
      <c r="J41" s="159">
        <v>2</v>
      </c>
      <c r="K41" s="159"/>
      <c r="L41" s="159">
        <v>3401280</v>
      </c>
      <c r="M41" s="159">
        <v>26</v>
      </c>
      <c r="N41" s="326"/>
    </row>
    <row r="42" spans="1:15" s="234" customFormat="1" ht="25.2" customHeight="1">
      <c r="A42" s="325" t="s">
        <v>392</v>
      </c>
      <c r="B42" s="160" t="s">
        <v>102</v>
      </c>
      <c r="C42" s="95">
        <v>13</v>
      </c>
      <c r="D42" s="160" t="s">
        <v>158</v>
      </c>
      <c r="E42" s="160" t="s">
        <v>178</v>
      </c>
      <c r="F42" s="159">
        <v>6</v>
      </c>
      <c r="G42" s="159">
        <v>2</v>
      </c>
      <c r="H42" s="159"/>
      <c r="I42" s="159">
        <v>0</v>
      </c>
      <c r="J42" s="159">
        <v>8</v>
      </c>
      <c r="K42" s="159"/>
      <c r="L42" s="159">
        <v>3401280</v>
      </c>
      <c r="M42" s="159">
        <v>104</v>
      </c>
      <c r="N42" s="326"/>
    </row>
    <row r="43" spans="1:15" s="234" customFormat="1" ht="25.2" customHeight="1">
      <c r="A43" s="325" t="s">
        <v>391</v>
      </c>
      <c r="B43" s="160" t="s">
        <v>395</v>
      </c>
      <c r="C43" s="95">
        <v>13</v>
      </c>
      <c r="D43" s="160" t="s">
        <v>158</v>
      </c>
      <c r="E43" s="160" t="s">
        <v>178</v>
      </c>
      <c r="F43" s="159">
        <v>3</v>
      </c>
      <c r="G43" s="159">
        <v>1</v>
      </c>
      <c r="H43" s="159"/>
      <c r="I43" s="159">
        <v>0</v>
      </c>
      <c r="J43" s="159">
        <v>4</v>
      </c>
      <c r="K43" s="159"/>
      <c r="L43" s="159">
        <v>3401280</v>
      </c>
      <c r="M43" s="159">
        <v>52</v>
      </c>
      <c r="N43" s="326"/>
    </row>
    <row r="44" spans="1:15" s="329" customFormat="1">
      <c r="A44" s="338" t="s">
        <v>257</v>
      </c>
      <c r="B44" s="327"/>
      <c r="C44" s="405"/>
      <c r="D44" s="327"/>
      <c r="E44" s="327"/>
      <c r="F44" s="330"/>
      <c r="G44" s="330"/>
      <c r="H44" s="330"/>
      <c r="I44" s="330"/>
      <c r="J44" s="330"/>
      <c r="K44" s="327"/>
      <c r="L44" s="330"/>
      <c r="M44" s="330"/>
      <c r="N44" s="328"/>
      <c r="O44" s="234"/>
    </row>
    <row r="45" spans="1:15" s="82" customFormat="1" ht="22.2" customHeight="1">
      <c r="A45" s="520" t="s">
        <v>109</v>
      </c>
      <c r="B45" s="520"/>
      <c r="C45" s="520"/>
      <c r="D45" s="520"/>
      <c r="E45" s="520"/>
      <c r="F45" s="520"/>
      <c r="G45" s="520"/>
      <c r="H45" s="520"/>
      <c r="I45" s="520"/>
      <c r="J45" s="520"/>
      <c r="K45" s="520"/>
      <c r="L45" s="520"/>
      <c r="M45" s="520"/>
      <c r="N45" s="521"/>
      <c r="O45" s="337"/>
    </row>
    <row r="46" spans="1:15" s="234" customFormat="1" ht="25.8" customHeight="1">
      <c r="A46" s="325" t="s">
        <v>391</v>
      </c>
      <c r="B46" s="160" t="s">
        <v>110</v>
      </c>
      <c r="C46" s="95">
        <v>14</v>
      </c>
      <c r="D46" s="160" t="s">
        <v>158</v>
      </c>
      <c r="E46" s="160" t="s">
        <v>178</v>
      </c>
      <c r="F46" s="159">
        <v>6</v>
      </c>
      <c r="G46" s="159">
        <v>0</v>
      </c>
      <c r="H46" s="159"/>
      <c r="I46" s="159">
        <v>0</v>
      </c>
      <c r="J46" s="159">
        <v>6</v>
      </c>
      <c r="K46" s="159"/>
      <c r="L46" s="159">
        <v>3401280</v>
      </c>
      <c r="M46" s="159">
        <v>84</v>
      </c>
      <c r="N46" s="326"/>
    </row>
    <row r="47" spans="1:15" s="234" customFormat="1" ht="25.8" customHeight="1">
      <c r="A47" s="325" t="s">
        <v>392</v>
      </c>
      <c r="B47" s="160" t="s">
        <v>396</v>
      </c>
      <c r="C47" s="95">
        <v>14</v>
      </c>
      <c r="D47" s="160" t="s">
        <v>158</v>
      </c>
      <c r="E47" s="160" t="s">
        <v>178</v>
      </c>
      <c r="F47" s="159">
        <v>4</v>
      </c>
      <c r="G47" s="159">
        <v>0</v>
      </c>
      <c r="H47" s="159"/>
      <c r="I47" s="159">
        <v>0</v>
      </c>
      <c r="J47" s="159">
        <v>4</v>
      </c>
      <c r="K47" s="159"/>
      <c r="L47" s="159">
        <v>3401280</v>
      </c>
      <c r="M47" s="159">
        <v>56</v>
      </c>
      <c r="N47" s="326"/>
    </row>
    <row r="48" spans="1:15" s="234" customFormat="1" ht="25.8" customHeight="1">
      <c r="A48" s="325" t="s">
        <v>392</v>
      </c>
      <c r="B48" s="160" t="s">
        <v>105</v>
      </c>
      <c r="C48" s="95">
        <v>14</v>
      </c>
      <c r="D48" s="160" t="s">
        <v>158</v>
      </c>
      <c r="E48" s="160" t="s">
        <v>178</v>
      </c>
      <c r="F48" s="159">
        <v>5</v>
      </c>
      <c r="G48" s="159">
        <v>0</v>
      </c>
      <c r="H48" s="159"/>
      <c r="I48" s="159">
        <v>0</v>
      </c>
      <c r="J48" s="159">
        <v>5</v>
      </c>
      <c r="K48" s="159"/>
      <c r="L48" s="159">
        <v>3401280</v>
      </c>
      <c r="M48" s="159">
        <v>70</v>
      </c>
      <c r="N48" s="326"/>
    </row>
    <row r="49" spans="1:15" s="234" customFormat="1" ht="25.8" customHeight="1">
      <c r="A49" s="325" t="s">
        <v>391</v>
      </c>
      <c r="B49" s="160" t="s">
        <v>105</v>
      </c>
      <c r="C49" s="95">
        <v>14</v>
      </c>
      <c r="D49" s="160" t="s">
        <v>158</v>
      </c>
      <c r="E49" s="160" t="s">
        <v>178</v>
      </c>
      <c r="F49" s="159">
        <v>5</v>
      </c>
      <c r="G49" s="159">
        <v>0</v>
      </c>
      <c r="H49" s="159"/>
      <c r="I49" s="159">
        <v>0</v>
      </c>
      <c r="J49" s="159">
        <v>5</v>
      </c>
      <c r="K49" s="159"/>
      <c r="L49" s="159">
        <v>3401280</v>
      </c>
      <c r="M49" s="159">
        <v>70</v>
      </c>
      <c r="N49" s="326"/>
    </row>
    <row r="50" spans="1:15" s="234" customFormat="1" ht="25.8" customHeight="1">
      <c r="A50" s="325" t="s">
        <v>392</v>
      </c>
      <c r="B50" s="160" t="s">
        <v>57</v>
      </c>
      <c r="C50" s="95">
        <v>14</v>
      </c>
      <c r="D50" s="160" t="s">
        <v>158</v>
      </c>
      <c r="E50" s="160" t="s">
        <v>178</v>
      </c>
      <c r="F50" s="159">
        <v>5</v>
      </c>
      <c r="G50" s="159">
        <v>0</v>
      </c>
      <c r="H50" s="159"/>
      <c r="I50" s="159">
        <v>0</v>
      </c>
      <c r="J50" s="159">
        <v>5</v>
      </c>
      <c r="K50" s="159"/>
      <c r="L50" s="159">
        <v>3401280</v>
      </c>
      <c r="M50" s="159">
        <v>70</v>
      </c>
      <c r="N50" s="326"/>
    </row>
    <row r="51" spans="1:15" s="234" customFormat="1" ht="25.8" customHeight="1">
      <c r="A51" s="325" t="s">
        <v>391</v>
      </c>
      <c r="B51" s="160" t="s">
        <v>57</v>
      </c>
      <c r="C51" s="95">
        <v>14</v>
      </c>
      <c r="D51" s="160" t="s">
        <v>158</v>
      </c>
      <c r="E51" s="160" t="s">
        <v>178</v>
      </c>
      <c r="F51" s="159">
        <v>4</v>
      </c>
      <c r="G51" s="159">
        <v>0</v>
      </c>
      <c r="H51" s="159"/>
      <c r="I51" s="159">
        <v>0</v>
      </c>
      <c r="J51" s="159">
        <v>4</v>
      </c>
      <c r="K51" s="159"/>
      <c r="L51" s="159">
        <v>3401280</v>
      </c>
      <c r="M51" s="159">
        <v>56</v>
      </c>
      <c r="N51" s="326"/>
    </row>
    <row r="52" spans="1:15" s="234" customFormat="1" ht="25.8" customHeight="1">
      <c r="A52" s="325" t="s">
        <v>392</v>
      </c>
      <c r="B52" s="160" t="s">
        <v>237</v>
      </c>
      <c r="C52" s="95">
        <v>14</v>
      </c>
      <c r="D52" s="160" t="s">
        <v>158</v>
      </c>
      <c r="E52" s="160" t="s">
        <v>178</v>
      </c>
      <c r="F52" s="159">
        <v>5</v>
      </c>
      <c r="G52" s="159">
        <v>0</v>
      </c>
      <c r="H52" s="159"/>
      <c r="I52" s="159">
        <v>0</v>
      </c>
      <c r="J52" s="159">
        <v>5</v>
      </c>
      <c r="K52" s="159"/>
      <c r="L52" s="159">
        <v>3401280</v>
      </c>
      <c r="M52" s="159">
        <v>70</v>
      </c>
      <c r="N52" s="326"/>
    </row>
    <row r="53" spans="1:15" s="234" customFormat="1" ht="25.8" customHeight="1">
      <c r="A53" s="325" t="s">
        <v>391</v>
      </c>
      <c r="B53" s="160" t="s">
        <v>250</v>
      </c>
      <c r="C53" s="95">
        <v>13</v>
      </c>
      <c r="D53" s="160" t="s">
        <v>158</v>
      </c>
      <c r="E53" s="160" t="s">
        <v>178</v>
      </c>
      <c r="F53" s="159">
        <v>6</v>
      </c>
      <c r="G53" s="159">
        <v>0</v>
      </c>
      <c r="H53" s="159"/>
      <c r="I53" s="159">
        <v>0</v>
      </c>
      <c r="J53" s="159">
        <v>6</v>
      </c>
      <c r="K53" s="159"/>
      <c r="L53" s="159">
        <v>3401280</v>
      </c>
      <c r="M53" s="159">
        <v>78</v>
      </c>
      <c r="N53" s="326"/>
    </row>
    <row r="54" spans="1:15" s="234" customFormat="1" ht="25.8" customHeight="1">
      <c r="A54" s="325" t="s">
        <v>392</v>
      </c>
      <c r="B54" s="160" t="s">
        <v>101</v>
      </c>
      <c r="C54" s="95">
        <v>15</v>
      </c>
      <c r="D54" s="160" t="s">
        <v>158</v>
      </c>
      <c r="E54" s="160" t="s">
        <v>178</v>
      </c>
      <c r="F54" s="159">
        <v>4</v>
      </c>
      <c r="G54" s="159">
        <v>0</v>
      </c>
      <c r="H54" s="159"/>
      <c r="I54" s="159">
        <v>0</v>
      </c>
      <c r="J54" s="159">
        <v>4</v>
      </c>
      <c r="K54" s="159"/>
      <c r="L54" s="159">
        <v>3401280</v>
      </c>
      <c r="M54" s="159">
        <v>60</v>
      </c>
      <c r="N54" s="326"/>
    </row>
    <row r="55" spans="1:15" s="234" customFormat="1" ht="25.8" customHeight="1">
      <c r="A55" s="325" t="s">
        <v>391</v>
      </c>
      <c r="B55" s="160" t="s">
        <v>62</v>
      </c>
      <c r="C55" s="95">
        <v>14</v>
      </c>
      <c r="D55" s="160" t="s">
        <v>158</v>
      </c>
      <c r="E55" s="160" t="s">
        <v>178</v>
      </c>
      <c r="F55" s="159">
        <v>6</v>
      </c>
      <c r="G55" s="159">
        <v>0</v>
      </c>
      <c r="H55" s="159"/>
      <c r="I55" s="159">
        <v>0</v>
      </c>
      <c r="J55" s="159">
        <v>6</v>
      </c>
      <c r="K55" s="159"/>
      <c r="L55" s="159">
        <v>3401280</v>
      </c>
      <c r="M55" s="159">
        <v>84</v>
      </c>
      <c r="N55" s="326"/>
    </row>
    <row r="56" spans="1:15" s="234" customFormat="1" ht="25.8" customHeight="1">
      <c r="A56" s="325" t="s">
        <v>392</v>
      </c>
      <c r="B56" s="160" t="s">
        <v>61</v>
      </c>
      <c r="C56" s="95">
        <v>14</v>
      </c>
      <c r="D56" s="160" t="s">
        <v>158</v>
      </c>
      <c r="E56" s="160" t="s">
        <v>178</v>
      </c>
      <c r="F56" s="159">
        <v>5</v>
      </c>
      <c r="G56" s="159">
        <v>0</v>
      </c>
      <c r="H56" s="159"/>
      <c r="I56" s="159">
        <v>0</v>
      </c>
      <c r="J56" s="159">
        <v>5</v>
      </c>
      <c r="K56" s="159"/>
      <c r="L56" s="159">
        <v>3401280</v>
      </c>
      <c r="M56" s="159">
        <v>70</v>
      </c>
      <c r="N56" s="326"/>
    </row>
    <row r="57" spans="1:15" s="234" customFormat="1" ht="25.8" customHeight="1">
      <c r="A57" s="325" t="s">
        <v>391</v>
      </c>
      <c r="B57" s="160" t="s">
        <v>60</v>
      </c>
      <c r="C57" s="95">
        <v>14</v>
      </c>
      <c r="D57" s="160" t="s">
        <v>158</v>
      </c>
      <c r="E57" s="160" t="s">
        <v>178</v>
      </c>
      <c r="F57" s="159">
        <v>5</v>
      </c>
      <c r="G57" s="159">
        <v>0</v>
      </c>
      <c r="H57" s="159"/>
      <c r="I57" s="159">
        <v>0</v>
      </c>
      <c r="J57" s="159">
        <v>5</v>
      </c>
      <c r="K57" s="159"/>
      <c r="L57" s="159">
        <v>3401280</v>
      </c>
      <c r="M57" s="159">
        <v>70</v>
      </c>
      <c r="N57" s="326"/>
    </row>
    <row r="58" spans="1:15" s="234" customFormat="1" ht="25.8" customHeight="1">
      <c r="A58" s="325" t="s">
        <v>391</v>
      </c>
      <c r="B58" s="160" t="s">
        <v>102</v>
      </c>
      <c r="C58" s="95">
        <v>14</v>
      </c>
      <c r="D58" s="160" t="s">
        <v>158</v>
      </c>
      <c r="E58" s="160" t="s">
        <v>178</v>
      </c>
      <c r="F58" s="159">
        <v>9</v>
      </c>
      <c r="G58" s="159">
        <v>0</v>
      </c>
      <c r="H58" s="159"/>
      <c r="I58" s="159">
        <v>0</v>
      </c>
      <c r="J58" s="159">
        <v>9</v>
      </c>
      <c r="K58" s="159"/>
      <c r="L58" s="159">
        <v>3401280</v>
      </c>
      <c r="M58" s="159">
        <v>126</v>
      </c>
      <c r="N58" s="326"/>
    </row>
    <row r="59" spans="1:15" s="234" customFormat="1" ht="25.8" customHeight="1">
      <c r="A59" s="325" t="s">
        <v>391</v>
      </c>
      <c r="B59" s="160" t="s">
        <v>231</v>
      </c>
      <c r="C59" s="95">
        <v>14</v>
      </c>
      <c r="D59" s="160" t="s">
        <v>158</v>
      </c>
      <c r="E59" s="160" t="s">
        <v>178</v>
      </c>
      <c r="F59" s="159">
        <v>9</v>
      </c>
      <c r="G59" s="159">
        <v>0</v>
      </c>
      <c r="H59" s="159"/>
      <c r="I59" s="159">
        <v>0</v>
      </c>
      <c r="J59" s="159">
        <v>9</v>
      </c>
      <c r="K59" s="159"/>
      <c r="L59" s="159">
        <v>3401280</v>
      </c>
      <c r="M59" s="159">
        <v>126</v>
      </c>
      <c r="N59" s="326"/>
    </row>
    <row r="60" spans="1:15" s="329" customFormat="1">
      <c r="A60" s="338" t="s">
        <v>397</v>
      </c>
      <c r="B60" s="327"/>
      <c r="C60" s="405">
        <v>14</v>
      </c>
      <c r="D60" s="327"/>
      <c r="E60" s="327"/>
      <c r="F60" s="330"/>
      <c r="G60" s="330"/>
      <c r="H60" s="330"/>
      <c r="I60" s="330"/>
      <c r="J60" s="330"/>
      <c r="K60" s="327"/>
      <c r="L60" s="330"/>
      <c r="M60" s="330"/>
      <c r="N60" s="328"/>
      <c r="O60" s="234"/>
    </row>
    <row r="61" spans="1:15" s="82" customFormat="1" ht="22.2" customHeight="1">
      <c r="A61" s="520" t="s">
        <v>162</v>
      </c>
      <c r="B61" s="520"/>
      <c r="C61" s="520"/>
      <c r="D61" s="520"/>
      <c r="E61" s="520"/>
      <c r="F61" s="520"/>
      <c r="G61" s="520"/>
      <c r="H61" s="520"/>
      <c r="I61" s="520"/>
      <c r="J61" s="520"/>
      <c r="K61" s="520"/>
      <c r="L61" s="520"/>
      <c r="M61" s="520"/>
      <c r="N61" s="521"/>
      <c r="O61" s="337"/>
    </row>
    <row r="62" spans="1:15" s="234" customFormat="1" ht="25.8" customHeight="1">
      <c r="A62" s="325" t="s">
        <v>391</v>
      </c>
      <c r="B62" s="160" t="s">
        <v>255</v>
      </c>
      <c r="C62" s="95">
        <v>14</v>
      </c>
      <c r="D62" s="160" t="s">
        <v>398</v>
      </c>
      <c r="E62" s="160" t="s">
        <v>178</v>
      </c>
      <c r="F62" s="159">
        <v>4</v>
      </c>
      <c r="G62" s="159">
        <v>0</v>
      </c>
      <c r="H62" s="159"/>
      <c r="I62" s="159">
        <v>0</v>
      </c>
      <c r="J62" s="159">
        <v>4</v>
      </c>
      <c r="K62" s="159"/>
      <c r="L62" s="159">
        <v>3401280</v>
      </c>
      <c r="M62" s="159">
        <v>56</v>
      </c>
      <c r="N62" s="326"/>
    </row>
    <row r="63" spans="1:15" s="234" customFormat="1" ht="25.8" customHeight="1">
      <c r="A63" s="325" t="s">
        <v>392</v>
      </c>
      <c r="B63" s="160" t="s">
        <v>110</v>
      </c>
      <c r="C63" s="95">
        <v>14</v>
      </c>
      <c r="D63" s="160" t="s">
        <v>398</v>
      </c>
      <c r="E63" s="160" t="s">
        <v>178</v>
      </c>
      <c r="F63" s="159">
        <v>6</v>
      </c>
      <c r="G63" s="159">
        <v>0</v>
      </c>
      <c r="H63" s="159"/>
      <c r="I63" s="159">
        <v>0</v>
      </c>
      <c r="J63" s="159">
        <v>6</v>
      </c>
      <c r="K63" s="159"/>
      <c r="L63" s="159">
        <v>3401280</v>
      </c>
      <c r="M63" s="159">
        <v>84</v>
      </c>
      <c r="N63" s="326"/>
    </row>
    <row r="64" spans="1:15" s="234" customFormat="1" ht="25.8" customHeight="1">
      <c r="A64" s="325" t="s">
        <v>392</v>
      </c>
      <c r="B64" s="160" t="s">
        <v>121</v>
      </c>
      <c r="C64" s="95">
        <v>14</v>
      </c>
      <c r="D64" s="160" t="s">
        <v>398</v>
      </c>
      <c r="E64" s="160" t="s">
        <v>178</v>
      </c>
      <c r="F64" s="159">
        <v>4</v>
      </c>
      <c r="G64" s="159">
        <v>0</v>
      </c>
      <c r="H64" s="159"/>
      <c r="I64" s="159">
        <v>0</v>
      </c>
      <c r="J64" s="159">
        <v>4</v>
      </c>
      <c r="K64" s="159"/>
      <c r="L64" s="159">
        <v>3401280</v>
      </c>
      <c r="M64" s="159">
        <v>56</v>
      </c>
      <c r="N64" s="326"/>
    </row>
    <row r="65" spans="1:15" s="234" customFormat="1" ht="25.8" customHeight="1">
      <c r="A65" s="325" t="s">
        <v>391</v>
      </c>
      <c r="B65" s="160" t="s">
        <v>105</v>
      </c>
      <c r="C65" s="95">
        <v>14</v>
      </c>
      <c r="D65" s="160" t="s">
        <v>398</v>
      </c>
      <c r="E65" s="160" t="s">
        <v>178</v>
      </c>
      <c r="F65" s="159">
        <v>5</v>
      </c>
      <c r="G65" s="159">
        <v>0</v>
      </c>
      <c r="H65" s="159"/>
      <c r="I65" s="159">
        <v>0</v>
      </c>
      <c r="J65" s="159">
        <v>5</v>
      </c>
      <c r="K65" s="159"/>
      <c r="L65" s="159">
        <v>3401280</v>
      </c>
      <c r="M65" s="159">
        <v>70</v>
      </c>
      <c r="N65" s="326"/>
    </row>
    <row r="66" spans="1:15" s="234" customFormat="1" ht="25.8" customHeight="1">
      <c r="A66" s="325" t="s">
        <v>392</v>
      </c>
      <c r="B66" s="160" t="s">
        <v>57</v>
      </c>
      <c r="C66" s="95">
        <v>14</v>
      </c>
      <c r="D66" s="160" t="s">
        <v>398</v>
      </c>
      <c r="E66" s="160" t="s">
        <v>178</v>
      </c>
      <c r="F66" s="159">
        <v>4</v>
      </c>
      <c r="G66" s="159">
        <v>0</v>
      </c>
      <c r="H66" s="159"/>
      <c r="I66" s="159">
        <v>0</v>
      </c>
      <c r="J66" s="159">
        <v>4</v>
      </c>
      <c r="K66" s="159"/>
      <c r="L66" s="159">
        <v>3401280</v>
      </c>
      <c r="M66" s="159">
        <v>56</v>
      </c>
      <c r="N66" s="326"/>
    </row>
    <row r="67" spans="1:15" s="234" customFormat="1" ht="25.8" customHeight="1">
      <c r="A67" s="325" t="s">
        <v>391</v>
      </c>
      <c r="B67" s="160" t="s">
        <v>78</v>
      </c>
      <c r="C67" s="95">
        <v>14</v>
      </c>
      <c r="D67" s="160" t="s">
        <v>398</v>
      </c>
      <c r="E67" s="160" t="s">
        <v>178</v>
      </c>
      <c r="F67" s="159">
        <v>6</v>
      </c>
      <c r="G67" s="159">
        <v>0</v>
      </c>
      <c r="H67" s="159"/>
      <c r="I67" s="159">
        <v>0</v>
      </c>
      <c r="J67" s="159">
        <v>6</v>
      </c>
      <c r="K67" s="159"/>
      <c r="L67" s="159">
        <v>3401280</v>
      </c>
      <c r="M67" s="159">
        <v>84</v>
      </c>
      <c r="N67" s="326"/>
    </row>
    <row r="68" spans="1:15" s="234" customFormat="1" ht="25.8" customHeight="1">
      <c r="A68" s="325" t="s">
        <v>392</v>
      </c>
      <c r="B68" s="160" t="s">
        <v>100</v>
      </c>
      <c r="C68" s="95">
        <v>14</v>
      </c>
      <c r="D68" s="160" t="s">
        <v>398</v>
      </c>
      <c r="E68" s="160" t="s">
        <v>178</v>
      </c>
      <c r="F68" s="159">
        <v>4</v>
      </c>
      <c r="G68" s="159">
        <v>0</v>
      </c>
      <c r="H68" s="159"/>
      <c r="I68" s="159">
        <v>0</v>
      </c>
      <c r="J68" s="159">
        <v>4</v>
      </c>
      <c r="K68" s="159"/>
      <c r="L68" s="159">
        <v>3401280</v>
      </c>
      <c r="M68" s="159">
        <v>56</v>
      </c>
      <c r="N68" s="326"/>
    </row>
    <row r="69" spans="1:15" s="234" customFormat="1" ht="25.8" customHeight="1">
      <c r="A69" s="325" t="s">
        <v>391</v>
      </c>
      <c r="B69" s="160" t="s">
        <v>101</v>
      </c>
      <c r="C69" s="95">
        <v>14</v>
      </c>
      <c r="D69" s="160" t="s">
        <v>398</v>
      </c>
      <c r="E69" s="160" t="s">
        <v>178</v>
      </c>
      <c r="F69" s="159">
        <v>6</v>
      </c>
      <c r="G69" s="159">
        <v>0</v>
      </c>
      <c r="H69" s="159"/>
      <c r="I69" s="159">
        <v>0</v>
      </c>
      <c r="J69" s="159">
        <v>6</v>
      </c>
      <c r="K69" s="159"/>
      <c r="L69" s="159">
        <v>3401280</v>
      </c>
      <c r="M69" s="159">
        <v>84</v>
      </c>
      <c r="N69" s="326"/>
    </row>
    <row r="70" spans="1:15" s="234" customFormat="1" ht="25.8" customHeight="1">
      <c r="A70" s="325" t="s">
        <v>392</v>
      </c>
      <c r="B70" s="160" t="s">
        <v>62</v>
      </c>
      <c r="C70" s="95">
        <v>14</v>
      </c>
      <c r="D70" s="160" t="s">
        <v>398</v>
      </c>
      <c r="E70" s="160" t="s">
        <v>178</v>
      </c>
      <c r="F70" s="159">
        <v>4</v>
      </c>
      <c r="G70" s="159">
        <v>0</v>
      </c>
      <c r="H70" s="159"/>
      <c r="I70" s="159">
        <v>0</v>
      </c>
      <c r="J70" s="159">
        <v>4</v>
      </c>
      <c r="K70" s="159"/>
      <c r="L70" s="159">
        <v>3401280</v>
      </c>
      <c r="M70" s="159">
        <v>56</v>
      </c>
      <c r="N70" s="326"/>
    </row>
    <row r="71" spans="1:15" s="234" customFormat="1" ht="25.8" customHeight="1">
      <c r="A71" s="325" t="s">
        <v>391</v>
      </c>
      <c r="B71" s="160" t="s">
        <v>61</v>
      </c>
      <c r="C71" s="95">
        <v>14</v>
      </c>
      <c r="D71" s="160" t="s">
        <v>398</v>
      </c>
      <c r="E71" s="160" t="s">
        <v>178</v>
      </c>
      <c r="F71" s="159">
        <v>6</v>
      </c>
      <c r="G71" s="159">
        <v>0</v>
      </c>
      <c r="H71" s="159"/>
      <c r="I71" s="159">
        <v>0</v>
      </c>
      <c r="J71" s="159">
        <v>6</v>
      </c>
      <c r="K71" s="159"/>
      <c r="L71" s="159">
        <v>3401280</v>
      </c>
      <c r="M71" s="159">
        <v>84</v>
      </c>
      <c r="N71" s="326"/>
    </row>
    <row r="72" spans="1:15" s="234" customFormat="1" ht="25.8" customHeight="1">
      <c r="A72" s="325" t="s">
        <v>392</v>
      </c>
      <c r="B72" s="160" t="s">
        <v>102</v>
      </c>
      <c r="C72" s="95">
        <v>14</v>
      </c>
      <c r="D72" s="160" t="s">
        <v>398</v>
      </c>
      <c r="E72" s="160" t="s">
        <v>178</v>
      </c>
      <c r="F72" s="159">
        <v>4</v>
      </c>
      <c r="G72" s="159">
        <v>0</v>
      </c>
      <c r="H72" s="159"/>
      <c r="I72" s="159">
        <v>0</v>
      </c>
      <c r="J72" s="159">
        <v>4</v>
      </c>
      <c r="K72" s="159"/>
      <c r="L72" s="159">
        <v>3401280</v>
      </c>
      <c r="M72" s="159">
        <v>56</v>
      </c>
      <c r="N72" s="326"/>
    </row>
    <row r="73" spans="1:15" s="234" customFormat="1" ht="25.8" customHeight="1">
      <c r="A73" s="325" t="s">
        <v>391</v>
      </c>
      <c r="B73" s="160" t="s">
        <v>231</v>
      </c>
      <c r="C73" s="95">
        <v>14</v>
      </c>
      <c r="D73" s="160" t="s">
        <v>398</v>
      </c>
      <c r="E73" s="160" t="s">
        <v>178</v>
      </c>
      <c r="F73" s="159">
        <v>6</v>
      </c>
      <c r="G73" s="159">
        <v>0</v>
      </c>
      <c r="H73" s="159"/>
      <c r="I73" s="159">
        <v>0</v>
      </c>
      <c r="J73" s="159">
        <v>6</v>
      </c>
      <c r="K73" s="159"/>
      <c r="L73" s="159">
        <v>3401280</v>
      </c>
      <c r="M73" s="159">
        <v>84</v>
      </c>
      <c r="N73" s="326"/>
    </row>
    <row r="74" spans="1:15" s="329" customFormat="1">
      <c r="A74" s="338" t="s">
        <v>394</v>
      </c>
      <c r="B74" s="327"/>
      <c r="C74" s="405"/>
      <c r="D74" s="327"/>
      <c r="E74" s="327"/>
      <c r="F74" s="330"/>
      <c r="G74" s="330"/>
      <c r="H74" s="330"/>
      <c r="I74" s="330"/>
      <c r="J74" s="330"/>
      <c r="K74" s="327"/>
      <c r="L74" s="330"/>
      <c r="M74" s="330"/>
      <c r="N74" s="328"/>
      <c r="O74" s="234"/>
    </row>
    <row r="75" spans="1:15" s="342" customFormat="1">
      <c r="A75" s="339" t="s">
        <v>258</v>
      </c>
      <c r="B75" s="332"/>
      <c r="C75" s="406"/>
      <c r="D75" s="332" t="s">
        <v>399</v>
      </c>
      <c r="E75" s="332"/>
      <c r="F75" s="333"/>
      <c r="G75" s="333"/>
      <c r="H75" s="333"/>
      <c r="I75" s="333"/>
      <c r="J75" s="333"/>
      <c r="K75" s="332"/>
      <c r="L75" s="333"/>
      <c r="M75" s="333"/>
      <c r="N75" s="340"/>
      <c r="O75" s="341"/>
    </row>
    <row r="76" spans="1:15" s="83" customFormat="1" ht="18" customHeight="1">
      <c r="A76" s="524" t="s">
        <v>180</v>
      </c>
      <c r="B76" s="524"/>
      <c r="C76" s="524"/>
      <c r="D76" s="524"/>
      <c r="E76" s="524"/>
      <c r="F76" s="524"/>
      <c r="G76" s="524"/>
      <c r="H76" s="524"/>
      <c r="I76" s="524"/>
      <c r="J76" s="524"/>
      <c r="K76" s="524"/>
      <c r="L76" s="524"/>
      <c r="M76" s="524"/>
      <c r="N76" s="524"/>
    </row>
    <row r="77" spans="1:15" s="71" customFormat="1" ht="7.8" customHeight="1">
      <c r="B77" s="72"/>
      <c r="C77" s="407"/>
      <c r="D77" s="73"/>
      <c r="E77" s="73"/>
      <c r="F77" s="72"/>
      <c r="G77" s="72"/>
      <c r="H77" s="72"/>
      <c r="I77" s="72"/>
      <c r="J77" s="72"/>
      <c r="K77" s="72"/>
      <c r="L77" s="334"/>
      <c r="M77" s="72"/>
    </row>
    <row r="78" spans="1:15" s="71" customFormat="1" hidden="1">
      <c r="B78" s="172"/>
      <c r="C78" s="408"/>
      <c r="D78" s="173"/>
      <c r="E78" s="173"/>
      <c r="F78" s="172"/>
      <c r="G78" s="172"/>
      <c r="H78" s="172"/>
      <c r="I78" s="72"/>
      <c r="J78" s="72"/>
      <c r="K78" s="72"/>
      <c r="L78" s="334"/>
      <c r="M78" s="72"/>
    </row>
    <row r="79" spans="1:15" s="71" customFormat="1" ht="19.8" customHeight="1">
      <c r="B79" s="167"/>
      <c r="C79" s="409"/>
      <c r="D79" s="168"/>
      <c r="E79" s="168"/>
      <c r="F79" s="167"/>
      <c r="G79" s="167"/>
      <c r="H79" s="167"/>
      <c r="I79" s="72"/>
      <c r="J79" s="72"/>
      <c r="K79" s="72"/>
      <c r="L79" s="334"/>
      <c r="M79" s="72"/>
    </row>
    <row r="80" spans="1:15" s="71" customFormat="1">
      <c r="B80" s="72"/>
      <c r="C80" s="407"/>
      <c r="D80" s="73"/>
      <c r="E80" s="73"/>
      <c r="F80" s="72"/>
      <c r="G80" s="72"/>
      <c r="H80" s="72"/>
      <c r="I80" s="72"/>
      <c r="J80" s="72"/>
      <c r="K80" s="72"/>
      <c r="L80" s="334"/>
      <c r="M80" s="72"/>
    </row>
    <row r="81" spans="2:13" s="71" customFormat="1">
      <c r="B81" s="72"/>
      <c r="C81" s="407"/>
      <c r="D81" s="73"/>
      <c r="E81" s="73"/>
      <c r="F81" s="72"/>
      <c r="G81" s="72"/>
      <c r="H81" s="72"/>
      <c r="I81" s="72"/>
      <c r="J81" s="72"/>
      <c r="K81" s="72"/>
      <c r="L81" s="334"/>
      <c r="M81" s="72"/>
    </row>
    <row r="82" spans="2:13" s="71" customFormat="1">
      <c r="B82" s="72"/>
      <c r="C82" s="407"/>
      <c r="D82" s="73"/>
      <c r="E82" s="73"/>
      <c r="F82" s="72"/>
      <c r="G82" s="72"/>
      <c r="H82" s="72"/>
      <c r="I82" s="72"/>
      <c r="J82" s="72"/>
      <c r="K82" s="72"/>
      <c r="L82" s="334"/>
      <c r="M82" s="72"/>
    </row>
    <row r="83" spans="2:13" s="71" customFormat="1">
      <c r="B83" s="72"/>
      <c r="C83" s="407"/>
      <c r="D83" s="73"/>
      <c r="E83" s="73"/>
      <c r="F83" s="72"/>
      <c r="G83" s="72"/>
      <c r="H83" s="72"/>
      <c r="I83" s="72"/>
      <c r="J83" s="72"/>
      <c r="K83" s="72"/>
      <c r="L83" s="334"/>
      <c r="M83" s="72"/>
    </row>
    <row r="84" spans="2:13" s="71" customFormat="1">
      <c r="B84" s="72"/>
      <c r="C84" s="407"/>
      <c r="D84" s="73"/>
      <c r="E84" s="73"/>
      <c r="F84" s="72"/>
      <c r="G84" s="72"/>
      <c r="H84" s="72"/>
      <c r="I84" s="72"/>
      <c r="J84" s="72"/>
      <c r="K84" s="72"/>
      <c r="L84" s="334"/>
      <c r="M84" s="72"/>
    </row>
    <row r="85" spans="2:13" s="71" customFormat="1">
      <c r="B85" s="72"/>
      <c r="C85" s="407"/>
      <c r="D85" s="73"/>
      <c r="E85" s="73"/>
      <c r="F85" s="72"/>
      <c r="G85" s="72"/>
      <c r="H85" s="72"/>
      <c r="I85" s="72"/>
      <c r="J85" s="72"/>
      <c r="K85" s="72"/>
      <c r="L85" s="334"/>
      <c r="M85" s="72"/>
    </row>
    <row r="86" spans="2:13" s="71" customFormat="1">
      <c r="B86" s="72"/>
      <c r="C86" s="407"/>
      <c r="D86" s="73"/>
      <c r="E86" s="73"/>
      <c r="F86" s="72"/>
      <c r="G86" s="72"/>
      <c r="H86" s="72"/>
      <c r="I86" s="72"/>
      <c r="J86" s="72"/>
      <c r="K86" s="72"/>
      <c r="L86" s="334"/>
      <c r="M86" s="72"/>
    </row>
    <row r="87" spans="2:13" s="71" customFormat="1">
      <c r="B87" s="72"/>
      <c r="C87" s="407"/>
      <c r="D87" s="73"/>
      <c r="E87" s="73"/>
      <c r="F87" s="72"/>
      <c r="G87" s="72"/>
      <c r="H87" s="72"/>
      <c r="I87" s="72"/>
      <c r="J87" s="72"/>
      <c r="K87" s="72"/>
      <c r="L87" s="334"/>
      <c r="M87" s="72"/>
    </row>
    <row r="88" spans="2:13" s="71" customFormat="1">
      <c r="B88" s="72"/>
      <c r="C88" s="407"/>
      <c r="D88" s="73"/>
      <c r="E88" s="73"/>
      <c r="F88" s="72"/>
      <c r="G88" s="72"/>
      <c r="H88" s="72"/>
      <c r="I88" s="72"/>
      <c r="J88" s="72"/>
      <c r="K88" s="72"/>
      <c r="L88" s="334"/>
      <c r="M88" s="72"/>
    </row>
    <row r="89" spans="2:13" s="71" customFormat="1">
      <c r="B89" s="72"/>
      <c r="C89" s="407"/>
      <c r="D89" s="73"/>
      <c r="E89" s="73"/>
      <c r="F89" s="72"/>
      <c r="G89" s="72"/>
      <c r="H89" s="72"/>
      <c r="I89" s="72"/>
      <c r="J89" s="72"/>
      <c r="K89" s="72"/>
      <c r="L89" s="334"/>
      <c r="M89" s="72"/>
    </row>
    <row r="90" spans="2:13" s="71" customFormat="1">
      <c r="B90" s="72"/>
      <c r="C90" s="407"/>
      <c r="D90" s="73"/>
      <c r="E90" s="73"/>
      <c r="F90" s="72"/>
      <c r="G90" s="72"/>
      <c r="H90" s="72"/>
      <c r="I90" s="72"/>
      <c r="J90" s="72"/>
      <c r="K90" s="72"/>
      <c r="L90" s="334"/>
      <c r="M90" s="72"/>
    </row>
    <row r="91" spans="2:13" s="71" customFormat="1">
      <c r="B91" s="72"/>
      <c r="C91" s="407"/>
      <c r="D91" s="73"/>
      <c r="E91" s="73"/>
      <c r="F91" s="72"/>
      <c r="G91" s="72"/>
      <c r="H91" s="72"/>
      <c r="I91" s="72"/>
      <c r="J91" s="72"/>
      <c r="K91" s="72"/>
      <c r="L91" s="334"/>
      <c r="M91" s="72"/>
    </row>
    <row r="92" spans="2:13" s="71" customFormat="1">
      <c r="B92" s="72"/>
      <c r="C92" s="407"/>
      <c r="D92" s="73"/>
      <c r="E92" s="73"/>
      <c r="F92" s="72"/>
      <c r="G92" s="72"/>
      <c r="H92" s="72"/>
      <c r="I92" s="72"/>
      <c r="J92" s="72"/>
      <c r="K92" s="72"/>
      <c r="L92" s="334"/>
      <c r="M92" s="72"/>
    </row>
    <row r="93" spans="2:13" s="71" customFormat="1">
      <c r="B93" s="72"/>
      <c r="C93" s="407"/>
      <c r="D93" s="73"/>
      <c r="E93" s="73"/>
      <c r="F93" s="72"/>
      <c r="G93" s="72"/>
      <c r="H93" s="72"/>
      <c r="I93" s="72"/>
      <c r="J93" s="72"/>
      <c r="K93" s="72"/>
      <c r="L93" s="334"/>
      <c r="M93" s="72"/>
    </row>
    <row r="94" spans="2:13" s="71" customFormat="1">
      <c r="B94" s="72"/>
      <c r="C94" s="407"/>
      <c r="D94" s="73"/>
      <c r="E94" s="73"/>
      <c r="F94" s="72"/>
      <c r="G94" s="72"/>
      <c r="H94" s="72"/>
      <c r="I94" s="72"/>
      <c r="J94" s="72"/>
      <c r="K94" s="72"/>
      <c r="L94" s="334"/>
      <c r="M94" s="72"/>
    </row>
    <row r="95" spans="2:13" s="71" customFormat="1">
      <c r="B95" s="72"/>
      <c r="C95" s="407"/>
      <c r="D95" s="73"/>
      <c r="E95" s="73"/>
      <c r="F95" s="72"/>
      <c r="G95" s="72"/>
      <c r="H95" s="72"/>
      <c r="I95" s="72"/>
      <c r="J95" s="72"/>
      <c r="K95" s="72"/>
      <c r="L95" s="334"/>
      <c r="M95" s="72"/>
    </row>
    <row r="96" spans="2:13" s="71" customFormat="1">
      <c r="B96" s="72"/>
      <c r="C96" s="407"/>
      <c r="D96" s="73"/>
      <c r="E96" s="73"/>
      <c r="F96" s="72"/>
      <c r="G96" s="72"/>
      <c r="H96" s="72"/>
      <c r="I96" s="72"/>
      <c r="J96" s="72"/>
      <c r="K96" s="72"/>
      <c r="L96" s="334"/>
      <c r="M96" s="72"/>
    </row>
    <row r="97" spans="2:13" s="71" customFormat="1">
      <c r="B97" s="72"/>
      <c r="C97" s="407"/>
      <c r="D97" s="73"/>
      <c r="E97" s="73"/>
      <c r="F97" s="72"/>
      <c r="G97" s="72"/>
      <c r="H97" s="72"/>
      <c r="I97" s="72"/>
      <c r="J97" s="72"/>
      <c r="K97" s="72"/>
      <c r="L97" s="334"/>
      <c r="M97" s="72"/>
    </row>
    <row r="98" spans="2:13" s="71" customFormat="1">
      <c r="B98" s="72"/>
      <c r="C98" s="407"/>
      <c r="D98" s="73"/>
      <c r="E98" s="73"/>
      <c r="F98" s="72"/>
      <c r="G98" s="72"/>
      <c r="H98" s="72"/>
      <c r="I98" s="72"/>
      <c r="J98" s="72"/>
      <c r="K98" s="72"/>
      <c r="L98" s="334"/>
      <c r="M98" s="72"/>
    </row>
    <row r="99" spans="2:13" s="71" customFormat="1">
      <c r="B99" s="72"/>
      <c r="C99" s="407"/>
      <c r="D99" s="73"/>
      <c r="E99" s="73"/>
      <c r="F99" s="72"/>
      <c r="G99" s="72"/>
      <c r="H99" s="72"/>
      <c r="I99" s="72"/>
      <c r="J99" s="72"/>
      <c r="K99" s="72"/>
      <c r="L99" s="334"/>
      <c r="M99" s="72"/>
    </row>
    <row r="100" spans="2:13" s="71" customFormat="1">
      <c r="B100" s="72"/>
      <c r="C100" s="407"/>
      <c r="D100" s="73"/>
      <c r="E100" s="73"/>
      <c r="F100" s="72"/>
      <c r="G100" s="72"/>
      <c r="H100" s="72"/>
      <c r="I100" s="72"/>
      <c r="J100" s="72"/>
      <c r="K100" s="72"/>
      <c r="L100" s="334"/>
      <c r="M100" s="72"/>
    </row>
    <row r="101" spans="2:13" s="71" customFormat="1">
      <c r="B101" s="72"/>
      <c r="C101" s="407"/>
      <c r="D101" s="73"/>
      <c r="E101" s="73"/>
      <c r="F101" s="72"/>
      <c r="G101" s="72"/>
      <c r="H101" s="72"/>
      <c r="I101" s="72"/>
      <c r="J101" s="72"/>
      <c r="K101" s="72"/>
      <c r="L101" s="334"/>
      <c r="M101" s="72"/>
    </row>
    <row r="102" spans="2:13" s="71" customFormat="1">
      <c r="B102" s="72"/>
      <c r="C102" s="407"/>
      <c r="D102" s="73"/>
      <c r="E102" s="73"/>
      <c r="F102" s="72"/>
      <c r="G102" s="72"/>
      <c r="H102" s="72"/>
      <c r="I102" s="72"/>
      <c r="J102" s="72"/>
      <c r="K102" s="72"/>
      <c r="L102" s="334"/>
      <c r="M102" s="72"/>
    </row>
    <row r="103" spans="2:13" s="71" customFormat="1">
      <c r="B103" s="72"/>
      <c r="C103" s="407"/>
      <c r="D103" s="73"/>
      <c r="E103" s="73"/>
      <c r="F103" s="72"/>
      <c r="G103" s="72"/>
      <c r="H103" s="72"/>
      <c r="I103" s="72"/>
      <c r="J103" s="72"/>
      <c r="K103" s="72"/>
      <c r="L103" s="334"/>
      <c r="M103" s="72"/>
    </row>
    <row r="104" spans="2:13" s="71" customFormat="1">
      <c r="B104" s="72"/>
      <c r="C104" s="407"/>
      <c r="D104" s="73"/>
      <c r="E104" s="73"/>
      <c r="F104" s="72"/>
      <c r="G104" s="72"/>
      <c r="H104" s="72"/>
      <c r="I104" s="72"/>
      <c r="J104" s="72"/>
      <c r="K104" s="72"/>
      <c r="L104" s="334"/>
      <c r="M104" s="72"/>
    </row>
    <row r="105" spans="2:13" s="71" customFormat="1">
      <c r="B105" s="72"/>
      <c r="C105" s="407"/>
      <c r="D105" s="73"/>
      <c r="E105" s="73"/>
      <c r="F105" s="72"/>
      <c r="G105" s="72"/>
      <c r="H105" s="72"/>
      <c r="I105" s="72"/>
      <c r="J105" s="72"/>
      <c r="K105" s="72"/>
      <c r="L105" s="334"/>
      <c r="M105" s="72"/>
    </row>
    <row r="106" spans="2:13" s="71" customFormat="1">
      <c r="B106" s="72"/>
      <c r="C106" s="407"/>
      <c r="D106" s="73"/>
      <c r="E106" s="73"/>
      <c r="F106" s="72"/>
      <c r="G106" s="72"/>
      <c r="H106" s="72"/>
      <c r="I106" s="72"/>
      <c r="J106" s="72"/>
      <c r="K106" s="72"/>
      <c r="L106" s="334"/>
      <c r="M106" s="72"/>
    </row>
    <row r="107" spans="2:13" s="83" customFormat="1">
      <c r="B107" s="88"/>
      <c r="C107" s="410"/>
      <c r="D107" s="89"/>
      <c r="E107" s="89"/>
      <c r="F107" s="88"/>
      <c r="G107" s="88"/>
      <c r="H107" s="88"/>
      <c r="I107" s="88"/>
      <c r="J107" s="88"/>
      <c r="K107" s="88"/>
      <c r="L107" s="335"/>
      <c r="M107" s="88"/>
    </row>
    <row r="108" spans="2:13" s="83" customFormat="1">
      <c r="B108" s="88"/>
      <c r="C108" s="410"/>
      <c r="D108" s="89"/>
      <c r="E108" s="89"/>
      <c r="F108" s="88"/>
      <c r="G108" s="88"/>
      <c r="H108" s="88"/>
      <c r="I108" s="88"/>
      <c r="J108" s="88"/>
      <c r="K108" s="88"/>
      <c r="L108" s="335"/>
      <c r="M108" s="88"/>
    </row>
    <row r="109" spans="2:13" s="83" customFormat="1">
      <c r="B109" s="88"/>
      <c r="C109" s="410"/>
      <c r="D109" s="89"/>
      <c r="E109" s="89"/>
      <c r="F109" s="88"/>
      <c r="G109" s="88"/>
      <c r="H109" s="88"/>
      <c r="I109" s="88"/>
      <c r="J109" s="88"/>
      <c r="K109" s="88"/>
      <c r="L109" s="335"/>
      <c r="M109" s="88"/>
    </row>
    <row r="110" spans="2:13" s="83" customFormat="1">
      <c r="B110" s="88"/>
      <c r="C110" s="410"/>
      <c r="D110" s="89"/>
      <c r="E110" s="89"/>
      <c r="F110" s="88"/>
      <c r="G110" s="88"/>
      <c r="H110" s="88"/>
      <c r="I110" s="88"/>
      <c r="J110" s="88"/>
      <c r="K110" s="88"/>
      <c r="L110" s="335"/>
      <c r="M110" s="88"/>
    </row>
    <row r="111" spans="2:13" s="83" customFormat="1">
      <c r="B111" s="88"/>
      <c r="C111" s="410"/>
      <c r="D111" s="89"/>
      <c r="E111" s="89"/>
      <c r="F111" s="88"/>
      <c r="G111" s="88"/>
      <c r="H111" s="88"/>
      <c r="I111" s="88"/>
      <c r="J111" s="88"/>
      <c r="K111" s="88"/>
      <c r="L111" s="335"/>
      <c r="M111" s="88"/>
    </row>
    <row r="112" spans="2:13" s="83" customFormat="1">
      <c r="B112" s="88"/>
      <c r="C112" s="410"/>
      <c r="D112" s="89"/>
      <c r="E112" s="89"/>
      <c r="F112" s="88"/>
      <c r="G112" s="88"/>
      <c r="H112" s="88"/>
      <c r="I112" s="88"/>
      <c r="J112" s="88"/>
      <c r="K112" s="88"/>
      <c r="L112" s="335"/>
      <c r="M112" s="88"/>
    </row>
    <row r="113" spans="2:13" s="83" customFormat="1">
      <c r="B113" s="88"/>
      <c r="C113" s="410"/>
      <c r="D113" s="89"/>
      <c r="E113" s="89"/>
      <c r="F113" s="88"/>
      <c r="G113" s="88"/>
      <c r="H113" s="88"/>
      <c r="I113" s="88"/>
      <c r="J113" s="88"/>
      <c r="K113" s="88"/>
      <c r="L113" s="335"/>
      <c r="M113" s="88"/>
    </row>
    <row r="114" spans="2:13" s="83" customFormat="1">
      <c r="B114" s="88"/>
      <c r="C114" s="410"/>
      <c r="D114" s="89"/>
      <c r="E114" s="89"/>
      <c r="F114" s="88"/>
      <c r="G114" s="88"/>
      <c r="H114" s="88"/>
      <c r="I114" s="88"/>
      <c r="J114" s="88"/>
      <c r="K114" s="88"/>
      <c r="L114" s="335"/>
      <c r="M114" s="88"/>
    </row>
    <row r="115" spans="2:13" s="83" customFormat="1">
      <c r="B115" s="88"/>
      <c r="C115" s="410"/>
      <c r="D115" s="89"/>
      <c r="E115" s="89"/>
      <c r="F115" s="88"/>
      <c r="G115" s="88"/>
      <c r="H115" s="88"/>
      <c r="I115" s="88"/>
      <c r="J115" s="88"/>
      <c r="K115" s="88"/>
      <c r="L115" s="335"/>
      <c r="M115" s="88"/>
    </row>
    <row r="116" spans="2:13" s="83" customFormat="1">
      <c r="B116" s="88"/>
      <c r="C116" s="410"/>
      <c r="D116" s="89"/>
      <c r="E116" s="89"/>
      <c r="F116" s="88"/>
      <c r="G116" s="88"/>
      <c r="H116" s="88"/>
      <c r="I116" s="88"/>
      <c r="J116" s="88"/>
      <c r="K116" s="88"/>
      <c r="L116" s="335"/>
      <c r="M116" s="88"/>
    </row>
    <row r="117" spans="2:13" s="83" customFormat="1">
      <c r="B117" s="88"/>
      <c r="C117" s="410"/>
      <c r="D117" s="89"/>
      <c r="E117" s="89"/>
      <c r="F117" s="88"/>
      <c r="G117" s="88"/>
      <c r="H117" s="88"/>
      <c r="I117" s="88"/>
      <c r="J117" s="88"/>
      <c r="K117" s="88"/>
      <c r="L117" s="335"/>
      <c r="M117" s="88"/>
    </row>
    <row r="118" spans="2:13" s="83" customFormat="1">
      <c r="B118" s="88"/>
      <c r="C118" s="410"/>
      <c r="D118" s="89"/>
      <c r="E118" s="89"/>
      <c r="F118" s="88"/>
      <c r="G118" s="88"/>
      <c r="H118" s="88"/>
      <c r="I118" s="88"/>
      <c r="J118" s="88"/>
      <c r="K118" s="88"/>
      <c r="L118" s="335"/>
      <c r="M118" s="88"/>
    </row>
    <row r="119" spans="2:13" s="83" customFormat="1">
      <c r="B119" s="88"/>
      <c r="C119" s="410"/>
      <c r="D119" s="89"/>
      <c r="E119" s="89"/>
      <c r="F119" s="88"/>
      <c r="G119" s="88"/>
      <c r="H119" s="88"/>
      <c r="I119" s="88"/>
      <c r="J119" s="88"/>
      <c r="K119" s="88"/>
      <c r="L119" s="335"/>
      <c r="M119" s="88"/>
    </row>
    <row r="120" spans="2:13" s="83" customFormat="1">
      <c r="B120" s="88"/>
      <c r="C120" s="410"/>
      <c r="D120" s="89"/>
      <c r="E120" s="89"/>
      <c r="F120" s="88"/>
      <c r="G120" s="88"/>
      <c r="H120" s="88"/>
      <c r="I120" s="88"/>
      <c r="J120" s="88"/>
      <c r="K120" s="88"/>
      <c r="L120" s="335"/>
      <c r="M120" s="88"/>
    </row>
    <row r="121" spans="2:13" s="83" customFormat="1">
      <c r="B121" s="88"/>
      <c r="C121" s="410"/>
      <c r="D121" s="89"/>
      <c r="E121" s="89"/>
      <c r="F121" s="88"/>
      <c r="G121" s="88"/>
      <c r="H121" s="88"/>
      <c r="I121" s="88"/>
      <c r="J121" s="88"/>
      <c r="K121" s="88"/>
      <c r="L121" s="335"/>
      <c r="M121" s="88"/>
    </row>
    <row r="122" spans="2:13" s="83" customFormat="1">
      <c r="B122" s="88"/>
      <c r="C122" s="410"/>
      <c r="D122" s="89"/>
      <c r="E122" s="89"/>
      <c r="F122" s="88"/>
      <c r="G122" s="88"/>
      <c r="H122" s="88"/>
      <c r="I122" s="88"/>
      <c r="J122" s="88"/>
      <c r="K122" s="88"/>
      <c r="L122" s="335"/>
      <c r="M122" s="88"/>
    </row>
    <row r="123" spans="2:13" s="83" customFormat="1">
      <c r="B123" s="88"/>
      <c r="C123" s="410"/>
      <c r="D123" s="89"/>
      <c r="E123" s="89"/>
      <c r="F123" s="88"/>
      <c r="G123" s="88"/>
      <c r="H123" s="88"/>
      <c r="I123" s="88"/>
      <c r="J123" s="88"/>
      <c r="K123" s="88"/>
      <c r="L123" s="335"/>
      <c r="M123" s="88"/>
    </row>
    <row r="124" spans="2:13" s="83" customFormat="1">
      <c r="B124" s="88"/>
      <c r="C124" s="410"/>
      <c r="D124" s="89"/>
      <c r="E124" s="89"/>
      <c r="F124" s="88"/>
      <c r="G124" s="88"/>
      <c r="H124" s="88"/>
      <c r="I124" s="88"/>
      <c r="J124" s="88"/>
      <c r="K124" s="88"/>
      <c r="L124" s="335"/>
      <c r="M124" s="88"/>
    </row>
    <row r="125" spans="2:13" s="83" customFormat="1">
      <c r="B125" s="88"/>
      <c r="C125" s="410"/>
      <c r="D125" s="89"/>
      <c r="E125" s="89"/>
      <c r="F125" s="88"/>
      <c r="G125" s="88"/>
      <c r="H125" s="88"/>
      <c r="I125" s="88"/>
      <c r="J125" s="88"/>
      <c r="K125" s="88"/>
      <c r="L125" s="335"/>
      <c r="M125" s="88"/>
    </row>
    <row r="126" spans="2:13" s="83" customFormat="1">
      <c r="B126" s="88"/>
      <c r="C126" s="410"/>
      <c r="D126" s="89"/>
      <c r="E126" s="89"/>
      <c r="F126" s="88"/>
      <c r="G126" s="88"/>
      <c r="H126" s="88"/>
      <c r="I126" s="88"/>
      <c r="J126" s="88"/>
      <c r="K126" s="88"/>
      <c r="L126" s="335"/>
      <c r="M126" s="88"/>
    </row>
    <row r="127" spans="2:13" s="83" customFormat="1">
      <c r="B127" s="88"/>
      <c r="C127" s="410"/>
      <c r="D127" s="89"/>
      <c r="E127" s="89"/>
      <c r="F127" s="88"/>
      <c r="G127" s="88"/>
      <c r="H127" s="88"/>
      <c r="I127" s="88"/>
      <c r="J127" s="88"/>
      <c r="K127" s="88"/>
      <c r="L127" s="335"/>
      <c r="M127" s="88"/>
    </row>
    <row r="128" spans="2:13" s="83" customFormat="1">
      <c r="B128" s="88"/>
      <c r="C128" s="410"/>
      <c r="D128" s="89"/>
      <c r="E128" s="89"/>
      <c r="F128" s="88"/>
      <c r="G128" s="88"/>
      <c r="H128" s="88"/>
      <c r="I128" s="88"/>
      <c r="J128" s="88"/>
      <c r="K128" s="88"/>
      <c r="L128" s="335"/>
      <c r="M128" s="88"/>
    </row>
    <row r="129" spans="1:14" s="83" customFormat="1">
      <c r="B129" s="88"/>
      <c r="C129" s="410"/>
      <c r="D129" s="89"/>
      <c r="E129" s="89"/>
      <c r="F129" s="88"/>
      <c r="G129" s="88"/>
      <c r="H129" s="88"/>
      <c r="I129" s="88"/>
      <c r="J129" s="88"/>
      <c r="K129" s="88"/>
      <c r="L129" s="335"/>
      <c r="M129" s="88"/>
    </row>
    <row r="130" spans="1:14">
      <c r="A130" s="83"/>
      <c r="B130" s="88"/>
      <c r="C130" s="410"/>
      <c r="D130" s="89"/>
      <c r="E130" s="89"/>
      <c r="F130" s="88"/>
      <c r="G130" s="88"/>
      <c r="H130" s="88"/>
      <c r="I130" s="88"/>
      <c r="J130" s="88"/>
      <c r="K130" s="88"/>
      <c r="L130" s="335"/>
      <c r="M130" s="88"/>
      <c r="N130" s="83"/>
    </row>
    <row r="131" spans="1:14">
      <c r="A131" s="83"/>
      <c r="B131" s="88"/>
      <c r="C131" s="410"/>
      <c r="D131" s="89"/>
      <c r="E131" s="89"/>
      <c r="F131" s="88"/>
      <c r="G131" s="88"/>
      <c r="H131" s="88"/>
      <c r="I131" s="88"/>
      <c r="J131" s="88"/>
      <c r="K131" s="88"/>
      <c r="L131" s="335"/>
      <c r="M131" s="88"/>
      <c r="N131" s="83"/>
    </row>
    <row r="132" spans="1:14">
      <c r="A132" s="83"/>
      <c r="B132" s="88"/>
      <c r="C132" s="410"/>
      <c r="D132" s="89"/>
      <c r="E132" s="89"/>
      <c r="F132" s="88"/>
      <c r="G132" s="88"/>
      <c r="H132" s="88"/>
      <c r="I132" s="88"/>
      <c r="J132" s="88"/>
      <c r="K132" s="88"/>
      <c r="L132" s="335"/>
      <c r="M132" s="88"/>
      <c r="N132" s="83"/>
    </row>
    <row r="133" spans="1:14">
      <c r="A133" s="83"/>
      <c r="B133" s="88"/>
      <c r="C133" s="410"/>
      <c r="D133" s="89"/>
      <c r="E133" s="89"/>
      <c r="F133" s="88"/>
      <c r="G133" s="88"/>
      <c r="H133" s="88"/>
      <c r="I133" s="88"/>
      <c r="J133" s="88"/>
      <c r="K133" s="88"/>
      <c r="L133" s="335"/>
      <c r="M133" s="88"/>
      <c r="N133" s="83"/>
    </row>
    <row r="134" spans="1:14">
      <c r="A134" s="83"/>
      <c r="B134" s="88"/>
      <c r="C134" s="410"/>
      <c r="D134" s="89"/>
      <c r="E134" s="89"/>
      <c r="F134" s="88"/>
      <c r="G134" s="88"/>
      <c r="H134" s="88"/>
      <c r="I134" s="88"/>
      <c r="J134" s="88"/>
      <c r="K134" s="88"/>
      <c r="L134" s="335"/>
      <c r="M134" s="88"/>
      <c r="N134" s="83"/>
    </row>
    <row r="135" spans="1:14">
      <c r="A135" s="83"/>
      <c r="B135" s="88"/>
      <c r="C135" s="410"/>
      <c r="D135" s="89"/>
      <c r="E135" s="89"/>
      <c r="F135" s="88"/>
      <c r="G135" s="88"/>
      <c r="H135" s="88"/>
      <c r="I135" s="88"/>
      <c r="J135" s="88"/>
      <c r="K135" s="88"/>
      <c r="L135" s="335"/>
      <c r="M135" s="88"/>
      <c r="N135" s="83"/>
    </row>
    <row r="136" spans="1:14">
      <c r="A136" s="83"/>
      <c r="B136" s="88"/>
      <c r="C136" s="410"/>
      <c r="D136" s="89"/>
      <c r="E136" s="89"/>
      <c r="F136" s="88"/>
      <c r="G136" s="88"/>
      <c r="H136" s="88"/>
      <c r="I136" s="88"/>
      <c r="J136" s="88"/>
      <c r="K136" s="88"/>
      <c r="L136" s="335"/>
      <c r="M136" s="88"/>
      <c r="N136" s="83"/>
    </row>
    <row r="137" spans="1:14">
      <c r="A137" s="83"/>
      <c r="B137" s="88"/>
      <c r="C137" s="410"/>
      <c r="D137" s="89"/>
      <c r="E137" s="89"/>
      <c r="F137" s="88"/>
      <c r="G137" s="88"/>
      <c r="H137" s="88"/>
      <c r="I137" s="88"/>
      <c r="J137" s="88"/>
      <c r="K137" s="88"/>
      <c r="L137" s="335"/>
      <c r="M137" s="88"/>
      <c r="N137" s="83"/>
    </row>
  </sheetData>
  <mergeCells count="37">
    <mergeCell ref="A76:N76"/>
    <mergeCell ref="A61:N61"/>
    <mergeCell ref="IS9:IV9"/>
    <mergeCell ref="A10:M10"/>
    <mergeCell ref="GO9:HB9"/>
    <mergeCell ref="HC9:HP9"/>
    <mergeCell ref="EK9:EX9"/>
    <mergeCell ref="EY9:FL9"/>
    <mergeCell ref="FM9:FZ9"/>
    <mergeCell ref="GA9:GN9"/>
    <mergeCell ref="BE9:BR9"/>
    <mergeCell ref="BS9:CF9"/>
    <mergeCell ref="CG9:CT9"/>
    <mergeCell ref="CU9:DH9"/>
    <mergeCell ref="HQ9:ID9"/>
    <mergeCell ref="IE9:IR9"/>
    <mergeCell ref="DW9:EJ9"/>
    <mergeCell ref="O9:AB9"/>
    <mergeCell ref="K2:N2"/>
    <mergeCell ref="A4:N4"/>
    <mergeCell ref="A5:A6"/>
    <mergeCell ref="B5:B6"/>
    <mergeCell ref="C5:C6"/>
    <mergeCell ref="F5:J5"/>
    <mergeCell ref="K5:K6"/>
    <mergeCell ref="AC9:AP9"/>
    <mergeCell ref="A8:N8"/>
    <mergeCell ref="A9:N9"/>
    <mergeCell ref="DI9:DV9"/>
    <mergeCell ref="AQ9:BD9"/>
    <mergeCell ref="A25:N25"/>
    <mergeCell ref="A45:N45"/>
    <mergeCell ref="A11:N11"/>
    <mergeCell ref="L5:L6"/>
    <mergeCell ref="M5:M6"/>
    <mergeCell ref="N5:N6"/>
    <mergeCell ref="D6:E6"/>
  </mergeCells>
  <printOptions horizontalCentered="1"/>
  <pageMargins left="0.39370078740157483" right="0.27559055118110237" top="1.1023622047244095" bottom="0.31496062992125984" header="0.94488188976377963" footer="0.19685039370078741"/>
  <pageSetup paperSize="9" scale="86" orientation="landscape" r:id="rId1"/>
  <headerFooter differentFirst="1" alignWithMargins="0">
    <oddHeader>&amp;C&amp;9&amp;P</oddHeader>
    <oddFooter>&amp;R&amp;8ЦШВСМ "Колос"</oddFooter>
  </headerFooter>
  <rowBreaks count="1" manualBreakCount="1">
    <brk id="24" max="13"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1"/>
  </sheetPr>
  <dimension ref="A1:IU38"/>
  <sheetViews>
    <sheetView tabSelected="1" view="pageBreakPreview" topLeftCell="A2" zoomScale="110" zoomScaleNormal="100" zoomScaleSheetLayoutView="110" workbookViewId="0">
      <selection activeCell="D6" sqref="D6"/>
    </sheetView>
  </sheetViews>
  <sheetFormatPr defaultRowHeight="10.199999999999999"/>
  <cols>
    <col min="1" max="1" width="34.5546875" style="70" customWidth="1"/>
    <col min="2" max="2" width="8.88671875" style="134" customWidth="1"/>
    <col min="3" max="3" width="6.109375" style="134" customWidth="1"/>
    <col min="4" max="4" width="23.33203125" style="134" customWidth="1"/>
    <col min="5" max="5" width="25" style="134" customWidth="1"/>
    <col min="6" max="6" width="6.33203125" style="134" customWidth="1"/>
    <col min="7" max="7" width="7.33203125" style="134" customWidth="1"/>
    <col min="8" max="8" width="6.109375" style="134" customWidth="1"/>
    <col min="9" max="9" width="5.33203125" style="134" customWidth="1"/>
    <col min="10" max="10" width="6.33203125" style="134" customWidth="1"/>
    <col min="11" max="11" width="5.44140625" style="134" customWidth="1"/>
    <col min="12" max="12" width="8" style="134" customWidth="1"/>
    <col min="13" max="13" width="7.44140625" style="152" customWidth="1"/>
    <col min="14" max="14" width="9.33203125" style="153" customWidth="1"/>
    <col min="15" max="256" width="9.109375" style="70"/>
    <col min="257" max="257" width="37" style="70" customWidth="1"/>
    <col min="258" max="258" width="9.6640625" style="70" customWidth="1"/>
    <col min="259" max="259" width="6.5546875" style="70" customWidth="1"/>
    <col min="260" max="260" width="21" style="70" customWidth="1"/>
    <col min="261" max="261" width="23.5546875" style="70" customWidth="1"/>
    <col min="262" max="262" width="5.88671875" style="70" customWidth="1"/>
    <col min="263" max="263" width="6.6640625" style="70" customWidth="1"/>
    <col min="264" max="264" width="6.109375" style="70" customWidth="1"/>
    <col min="265" max="265" width="5.33203125" style="70" customWidth="1"/>
    <col min="266" max="266" width="6.33203125" style="70" customWidth="1"/>
    <col min="267" max="267" width="5.44140625" style="70" customWidth="1"/>
    <col min="268" max="268" width="8" style="70" customWidth="1"/>
    <col min="269" max="269" width="7.44140625" style="70" customWidth="1"/>
    <col min="270" max="270" width="9.33203125" style="70" customWidth="1"/>
    <col min="271" max="512" width="9.109375" style="70"/>
    <col min="513" max="513" width="37" style="70" customWidth="1"/>
    <col min="514" max="514" width="9.6640625" style="70" customWidth="1"/>
    <col min="515" max="515" width="6.5546875" style="70" customWidth="1"/>
    <col min="516" max="516" width="21" style="70" customWidth="1"/>
    <col min="517" max="517" width="23.5546875" style="70" customWidth="1"/>
    <col min="518" max="518" width="5.88671875" style="70" customWidth="1"/>
    <col min="519" max="519" width="6.6640625" style="70" customWidth="1"/>
    <col min="520" max="520" width="6.109375" style="70" customWidth="1"/>
    <col min="521" max="521" width="5.33203125" style="70" customWidth="1"/>
    <col min="522" max="522" width="6.33203125" style="70" customWidth="1"/>
    <col min="523" max="523" width="5.44140625" style="70" customWidth="1"/>
    <col min="524" max="524" width="8" style="70" customWidth="1"/>
    <col min="525" max="525" width="7.44140625" style="70" customWidth="1"/>
    <col min="526" max="526" width="9.33203125" style="70" customWidth="1"/>
    <col min="527" max="768" width="9.109375" style="70"/>
    <col min="769" max="769" width="37" style="70" customWidth="1"/>
    <col min="770" max="770" width="9.6640625" style="70" customWidth="1"/>
    <col min="771" max="771" width="6.5546875" style="70" customWidth="1"/>
    <col min="772" max="772" width="21" style="70" customWidth="1"/>
    <col min="773" max="773" width="23.5546875" style="70" customWidth="1"/>
    <col min="774" max="774" width="5.88671875" style="70" customWidth="1"/>
    <col min="775" max="775" width="6.6640625" style="70" customWidth="1"/>
    <col min="776" max="776" width="6.109375" style="70" customWidth="1"/>
    <col min="777" max="777" width="5.33203125" style="70" customWidth="1"/>
    <col min="778" max="778" width="6.33203125" style="70" customWidth="1"/>
    <col min="779" max="779" width="5.44140625" style="70" customWidth="1"/>
    <col min="780" max="780" width="8" style="70" customWidth="1"/>
    <col min="781" max="781" width="7.44140625" style="70" customWidth="1"/>
    <col min="782" max="782" width="9.33203125" style="70" customWidth="1"/>
    <col min="783" max="1024" width="9.109375" style="70"/>
    <col min="1025" max="1025" width="37" style="70" customWidth="1"/>
    <col min="1026" max="1026" width="9.6640625" style="70" customWidth="1"/>
    <col min="1027" max="1027" width="6.5546875" style="70" customWidth="1"/>
    <col min="1028" max="1028" width="21" style="70" customWidth="1"/>
    <col min="1029" max="1029" width="23.5546875" style="70" customWidth="1"/>
    <col min="1030" max="1030" width="5.88671875" style="70" customWidth="1"/>
    <col min="1031" max="1031" width="6.6640625" style="70" customWidth="1"/>
    <col min="1032" max="1032" width="6.109375" style="70" customWidth="1"/>
    <col min="1033" max="1033" width="5.33203125" style="70" customWidth="1"/>
    <col min="1034" max="1034" width="6.33203125" style="70" customWidth="1"/>
    <col min="1035" max="1035" width="5.44140625" style="70" customWidth="1"/>
    <col min="1036" max="1036" width="8" style="70" customWidth="1"/>
    <col min="1037" max="1037" width="7.44140625" style="70" customWidth="1"/>
    <col min="1038" max="1038" width="9.33203125" style="70" customWidth="1"/>
    <col min="1039" max="1280" width="9.109375" style="70"/>
    <col min="1281" max="1281" width="37" style="70" customWidth="1"/>
    <col min="1282" max="1282" width="9.6640625" style="70" customWidth="1"/>
    <col min="1283" max="1283" width="6.5546875" style="70" customWidth="1"/>
    <col min="1284" max="1284" width="21" style="70" customWidth="1"/>
    <col min="1285" max="1285" width="23.5546875" style="70" customWidth="1"/>
    <col min="1286" max="1286" width="5.88671875" style="70" customWidth="1"/>
    <col min="1287" max="1287" width="6.6640625" style="70" customWidth="1"/>
    <col min="1288" max="1288" width="6.109375" style="70" customWidth="1"/>
    <col min="1289" max="1289" width="5.33203125" style="70" customWidth="1"/>
    <col min="1290" max="1290" width="6.33203125" style="70" customWidth="1"/>
    <col min="1291" max="1291" width="5.44140625" style="70" customWidth="1"/>
    <col min="1292" max="1292" width="8" style="70" customWidth="1"/>
    <col min="1293" max="1293" width="7.44140625" style="70" customWidth="1"/>
    <col min="1294" max="1294" width="9.33203125" style="70" customWidth="1"/>
    <col min="1295" max="1536" width="9.109375" style="70"/>
    <col min="1537" max="1537" width="37" style="70" customWidth="1"/>
    <col min="1538" max="1538" width="9.6640625" style="70" customWidth="1"/>
    <col min="1539" max="1539" width="6.5546875" style="70" customWidth="1"/>
    <col min="1540" max="1540" width="21" style="70" customWidth="1"/>
    <col min="1541" max="1541" width="23.5546875" style="70" customWidth="1"/>
    <col min="1542" max="1542" width="5.88671875" style="70" customWidth="1"/>
    <col min="1543" max="1543" width="6.6640625" style="70" customWidth="1"/>
    <col min="1544" max="1544" width="6.109375" style="70" customWidth="1"/>
    <col min="1545" max="1545" width="5.33203125" style="70" customWidth="1"/>
    <col min="1546" max="1546" width="6.33203125" style="70" customWidth="1"/>
    <col min="1547" max="1547" width="5.44140625" style="70" customWidth="1"/>
    <col min="1548" max="1548" width="8" style="70" customWidth="1"/>
    <col min="1549" max="1549" width="7.44140625" style="70" customWidth="1"/>
    <col min="1550" max="1550" width="9.33203125" style="70" customWidth="1"/>
    <col min="1551" max="1792" width="9.109375" style="70"/>
    <col min="1793" max="1793" width="37" style="70" customWidth="1"/>
    <col min="1794" max="1794" width="9.6640625" style="70" customWidth="1"/>
    <col min="1795" max="1795" width="6.5546875" style="70" customWidth="1"/>
    <col min="1796" max="1796" width="21" style="70" customWidth="1"/>
    <col min="1797" max="1797" width="23.5546875" style="70" customWidth="1"/>
    <col min="1798" max="1798" width="5.88671875" style="70" customWidth="1"/>
    <col min="1799" max="1799" width="6.6640625" style="70" customWidth="1"/>
    <col min="1800" max="1800" width="6.109375" style="70" customWidth="1"/>
    <col min="1801" max="1801" width="5.33203125" style="70" customWidth="1"/>
    <col min="1802" max="1802" width="6.33203125" style="70" customWidth="1"/>
    <col min="1803" max="1803" width="5.44140625" style="70" customWidth="1"/>
    <col min="1804" max="1804" width="8" style="70" customWidth="1"/>
    <col min="1805" max="1805" width="7.44140625" style="70" customWidth="1"/>
    <col min="1806" max="1806" width="9.33203125" style="70" customWidth="1"/>
    <col min="1807" max="2048" width="9.109375" style="70"/>
    <col min="2049" max="2049" width="37" style="70" customWidth="1"/>
    <col min="2050" max="2050" width="9.6640625" style="70" customWidth="1"/>
    <col min="2051" max="2051" width="6.5546875" style="70" customWidth="1"/>
    <col min="2052" max="2052" width="21" style="70" customWidth="1"/>
    <col min="2053" max="2053" width="23.5546875" style="70" customWidth="1"/>
    <col min="2054" max="2054" width="5.88671875" style="70" customWidth="1"/>
    <col min="2055" max="2055" width="6.6640625" style="70" customWidth="1"/>
    <col min="2056" max="2056" width="6.109375" style="70" customWidth="1"/>
    <col min="2057" max="2057" width="5.33203125" style="70" customWidth="1"/>
    <col min="2058" max="2058" width="6.33203125" style="70" customWidth="1"/>
    <col min="2059" max="2059" width="5.44140625" style="70" customWidth="1"/>
    <col min="2060" max="2060" width="8" style="70" customWidth="1"/>
    <col min="2061" max="2061" width="7.44140625" style="70" customWidth="1"/>
    <col min="2062" max="2062" width="9.33203125" style="70" customWidth="1"/>
    <col min="2063" max="2304" width="9.109375" style="70"/>
    <col min="2305" max="2305" width="37" style="70" customWidth="1"/>
    <col min="2306" max="2306" width="9.6640625" style="70" customWidth="1"/>
    <col min="2307" max="2307" width="6.5546875" style="70" customWidth="1"/>
    <col min="2308" max="2308" width="21" style="70" customWidth="1"/>
    <col min="2309" max="2309" width="23.5546875" style="70" customWidth="1"/>
    <col min="2310" max="2310" width="5.88671875" style="70" customWidth="1"/>
    <col min="2311" max="2311" width="6.6640625" style="70" customWidth="1"/>
    <col min="2312" max="2312" width="6.109375" style="70" customWidth="1"/>
    <col min="2313" max="2313" width="5.33203125" style="70" customWidth="1"/>
    <col min="2314" max="2314" width="6.33203125" style="70" customWidth="1"/>
    <col min="2315" max="2315" width="5.44140625" style="70" customWidth="1"/>
    <col min="2316" max="2316" width="8" style="70" customWidth="1"/>
    <col min="2317" max="2317" width="7.44140625" style="70" customWidth="1"/>
    <col min="2318" max="2318" width="9.33203125" style="70" customWidth="1"/>
    <col min="2319" max="2560" width="9.109375" style="70"/>
    <col min="2561" max="2561" width="37" style="70" customWidth="1"/>
    <col min="2562" max="2562" width="9.6640625" style="70" customWidth="1"/>
    <col min="2563" max="2563" width="6.5546875" style="70" customWidth="1"/>
    <col min="2564" max="2564" width="21" style="70" customWidth="1"/>
    <col min="2565" max="2565" width="23.5546875" style="70" customWidth="1"/>
    <col min="2566" max="2566" width="5.88671875" style="70" customWidth="1"/>
    <col min="2567" max="2567" width="6.6640625" style="70" customWidth="1"/>
    <col min="2568" max="2568" width="6.109375" style="70" customWidth="1"/>
    <col min="2569" max="2569" width="5.33203125" style="70" customWidth="1"/>
    <col min="2570" max="2570" width="6.33203125" style="70" customWidth="1"/>
    <col min="2571" max="2571" width="5.44140625" style="70" customWidth="1"/>
    <col min="2572" max="2572" width="8" style="70" customWidth="1"/>
    <col min="2573" max="2573" width="7.44140625" style="70" customWidth="1"/>
    <col min="2574" max="2574" width="9.33203125" style="70" customWidth="1"/>
    <col min="2575" max="2816" width="9.109375" style="70"/>
    <col min="2817" max="2817" width="37" style="70" customWidth="1"/>
    <col min="2818" max="2818" width="9.6640625" style="70" customWidth="1"/>
    <col min="2819" max="2819" width="6.5546875" style="70" customWidth="1"/>
    <col min="2820" max="2820" width="21" style="70" customWidth="1"/>
    <col min="2821" max="2821" width="23.5546875" style="70" customWidth="1"/>
    <col min="2822" max="2822" width="5.88671875" style="70" customWidth="1"/>
    <col min="2823" max="2823" width="6.6640625" style="70" customWidth="1"/>
    <col min="2824" max="2824" width="6.109375" style="70" customWidth="1"/>
    <col min="2825" max="2825" width="5.33203125" style="70" customWidth="1"/>
    <col min="2826" max="2826" width="6.33203125" style="70" customWidth="1"/>
    <col min="2827" max="2827" width="5.44140625" style="70" customWidth="1"/>
    <col min="2828" max="2828" width="8" style="70" customWidth="1"/>
    <col min="2829" max="2829" width="7.44140625" style="70" customWidth="1"/>
    <col min="2830" max="2830" width="9.33203125" style="70" customWidth="1"/>
    <col min="2831" max="3072" width="9.109375" style="70"/>
    <col min="3073" max="3073" width="37" style="70" customWidth="1"/>
    <col min="3074" max="3074" width="9.6640625" style="70" customWidth="1"/>
    <col min="3075" max="3075" width="6.5546875" style="70" customWidth="1"/>
    <col min="3076" max="3076" width="21" style="70" customWidth="1"/>
    <col min="3077" max="3077" width="23.5546875" style="70" customWidth="1"/>
    <col min="3078" max="3078" width="5.88671875" style="70" customWidth="1"/>
    <col min="3079" max="3079" width="6.6640625" style="70" customWidth="1"/>
    <col min="3080" max="3080" width="6.109375" style="70" customWidth="1"/>
    <col min="3081" max="3081" width="5.33203125" style="70" customWidth="1"/>
    <col min="3082" max="3082" width="6.33203125" style="70" customWidth="1"/>
    <col min="3083" max="3083" width="5.44140625" style="70" customWidth="1"/>
    <col min="3084" max="3084" width="8" style="70" customWidth="1"/>
    <col min="3085" max="3085" width="7.44140625" style="70" customWidth="1"/>
    <col min="3086" max="3086" width="9.33203125" style="70" customWidth="1"/>
    <col min="3087" max="3328" width="9.109375" style="70"/>
    <col min="3329" max="3329" width="37" style="70" customWidth="1"/>
    <col min="3330" max="3330" width="9.6640625" style="70" customWidth="1"/>
    <col min="3331" max="3331" width="6.5546875" style="70" customWidth="1"/>
    <col min="3332" max="3332" width="21" style="70" customWidth="1"/>
    <col min="3333" max="3333" width="23.5546875" style="70" customWidth="1"/>
    <col min="3334" max="3334" width="5.88671875" style="70" customWidth="1"/>
    <col min="3335" max="3335" width="6.6640625" style="70" customWidth="1"/>
    <col min="3336" max="3336" width="6.109375" style="70" customWidth="1"/>
    <col min="3337" max="3337" width="5.33203125" style="70" customWidth="1"/>
    <col min="3338" max="3338" width="6.33203125" style="70" customWidth="1"/>
    <col min="3339" max="3339" width="5.44140625" style="70" customWidth="1"/>
    <col min="3340" max="3340" width="8" style="70" customWidth="1"/>
    <col min="3341" max="3341" width="7.44140625" style="70" customWidth="1"/>
    <col min="3342" max="3342" width="9.33203125" style="70" customWidth="1"/>
    <col min="3343" max="3584" width="9.109375" style="70"/>
    <col min="3585" max="3585" width="37" style="70" customWidth="1"/>
    <col min="3586" max="3586" width="9.6640625" style="70" customWidth="1"/>
    <col min="3587" max="3587" width="6.5546875" style="70" customWidth="1"/>
    <col min="3588" max="3588" width="21" style="70" customWidth="1"/>
    <col min="3589" max="3589" width="23.5546875" style="70" customWidth="1"/>
    <col min="3590" max="3590" width="5.88671875" style="70" customWidth="1"/>
    <col min="3591" max="3591" width="6.6640625" style="70" customWidth="1"/>
    <col min="3592" max="3592" width="6.109375" style="70" customWidth="1"/>
    <col min="3593" max="3593" width="5.33203125" style="70" customWidth="1"/>
    <col min="3594" max="3594" width="6.33203125" style="70" customWidth="1"/>
    <col min="3595" max="3595" width="5.44140625" style="70" customWidth="1"/>
    <col min="3596" max="3596" width="8" style="70" customWidth="1"/>
    <col min="3597" max="3597" width="7.44140625" style="70" customWidth="1"/>
    <col min="3598" max="3598" width="9.33203125" style="70" customWidth="1"/>
    <col min="3599" max="3840" width="9.109375" style="70"/>
    <col min="3841" max="3841" width="37" style="70" customWidth="1"/>
    <col min="3842" max="3842" width="9.6640625" style="70" customWidth="1"/>
    <col min="3843" max="3843" width="6.5546875" style="70" customWidth="1"/>
    <col min="3844" max="3844" width="21" style="70" customWidth="1"/>
    <col min="3845" max="3845" width="23.5546875" style="70" customWidth="1"/>
    <col min="3846" max="3846" width="5.88671875" style="70" customWidth="1"/>
    <col min="3847" max="3847" width="6.6640625" style="70" customWidth="1"/>
    <col min="3848" max="3848" width="6.109375" style="70" customWidth="1"/>
    <col min="3849" max="3849" width="5.33203125" style="70" customWidth="1"/>
    <col min="3850" max="3850" width="6.33203125" style="70" customWidth="1"/>
    <col min="3851" max="3851" width="5.44140625" style="70" customWidth="1"/>
    <col min="3852" max="3852" width="8" style="70" customWidth="1"/>
    <col min="3853" max="3853" width="7.44140625" style="70" customWidth="1"/>
    <col min="3854" max="3854" width="9.33203125" style="70" customWidth="1"/>
    <col min="3855" max="4096" width="9.109375" style="70"/>
    <col min="4097" max="4097" width="37" style="70" customWidth="1"/>
    <col min="4098" max="4098" width="9.6640625" style="70" customWidth="1"/>
    <col min="4099" max="4099" width="6.5546875" style="70" customWidth="1"/>
    <col min="4100" max="4100" width="21" style="70" customWidth="1"/>
    <col min="4101" max="4101" width="23.5546875" style="70" customWidth="1"/>
    <col min="4102" max="4102" width="5.88671875" style="70" customWidth="1"/>
    <col min="4103" max="4103" width="6.6640625" style="70" customWidth="1"/>
    <col min="4104" max="4104" width="6.109375" style="70" customWidth="1"/>
    <col min="4105" max="4105" width="5.33203125" style="70" customWidth="1"/>
    <col min="4106" max="4106" width="6.33203125" style="70" customWidth="1"/>
    <col min="4107" max="4107" width="5.44140625" style="70" customWidth="1"/>
    <col min="4108" max="4108" width="8" style="70" customWidth="1"/>
    <col min="4109" max="4109" width="7.44140625" style="70" customWidth="1"/>
    <col min="4110" max="4110" width="9.33203125" style="70" customWidth="1"/>
    <col min="4111" max="4352" width="9.109375" style="70"/>
    <col min="4353" max="4353" width="37" style="70" customWidth="1"/>
    <col min="4354" max="4354" width="9.6640625" style="70" customWidth="1"/>
    <col min="4355" max="4355" width="6.5546875" style="70" customWidth="1"/>
    <col min="4356" max="4356" width="21" style="70" customWidth="1"/>
    <col min="4357" max="4357" width="23.5546875" style="70" customWidth="1"/>
    <col min="4358" max="4358" width="5.88671875" style="70" customWidth="1"/>
    <col min="4359" max="4359" width="6.6640625" style="70" customWidth="1"/>
    <col min="4360" max="4360" width="6.109375" style="70" customWidth="1"/>
    <col min="4361" max="4361" width="5.33203125" style="70" customWidth="1"/>
    <col min="4362" max="4362" width="6.33203125" style="70" customWidth="1"/>
    <col min="4363" max="4363" width="5.44140625" style="70" customWidth="1"/>
    <col min="4364" max="4364" width="8" style="70" customWidth="1"/>
    <col min="4365" max="4365" width="7.44140625" style="70" customWidth="1"/>
    <col min="4366" max="4366" width="9.33203125" style="70" customWidth="1"/>
    <col min="4367" max="4608" width="9.109375" style="70"/>
    <col min="4609" max="4609" width="37" style="70" customWidth="1"/>
    <col min="4610" max="4610" width="9.6640625" style="70" customWidth="1"/>
    <col min="4611" max="4611" width="6.5546875" style="70" customWidth="1"/>
    <col min="4612" max="4612" width="21" style="70" customWidth="1"/>
    <col min="4613" max="4613" width="23.5546875" style="70" customWidth="1"/>
    <col min="4614" max="4614" width="5.88671875" style="70" customWidth="1"/>
    <col min="4615" max="4615" width="6.6640625" style="70" customWidth="1"/>
    <col min="4616" max="4616" width="6.109375" style="70" customWidth="1"/>
    <col min="4617" max="4617" width="5.33203125" style="70" customWidth="1"/>
    <col min="4618" max="4618" width="6.33203125" style="70" customWidth="1"/>
    <col min="4619" max="4619" width="5.44140625" style="70" customWidth="1"/>
    <col min="4620" max="4620" width="8" style="70" customWidth="1"/>
    <col min="4621" max="4621" width="7.44140625" style="70" customWidth="1"/>
    <col min="4622" max="4622" width="9.33203125" style="70" customWidth="1"/>
    <col min="4623" max="4864" width="9.109375" style="70"/>
    <col min="4865" max="4865" width="37" style="70" customWidth="1"/>
    <col min="4866" max="4866" width="9.6640625" style="70" customWidth="1"/>
    <col min="4867" max="4867" width="6.5546875" style="70" customWidth="1"/>
    <col min="4868" max="4868" width="21" style="70" customWidth="1"/>
    <col min="4869" max="4869" width="23.5546875" style="70" customWidth="1"/>
    <col min="4870" max="4870" width="5.88671875" style="70" customWidth="1"/>
    <col min="4871" max="4871" width="6.6640625" style="70" customWidth="1"/>
    <col min="4872" max="4872" width="6.109375" style="70" customWidth="1"/>
    <col min="4873" max="4873" width="5.33203125" style="70" customWidth="1"/>
    <col min="4874" max="4874" width="6.33203125" style="70" customWidth="1"/>
    <col min="4875" max="4875" width="5.44140625" style="70" customWidth="1"/>
    <col min="4876" max="4876" width="8" style="70" customWidth="1"/>
    <col min="4877" max="4877" width="7.44140625" style="70" customWidth="1"/>
    <col min="4878" max="4878" width="9.33203125" style="70" customWidth="1"/>
    <col min="4879" max="5120" width="9.109375" style="70"/>
    <col min="5121" max="5121" width="37" style="70" customWidth="1"/>
    <col min="5122" max="5122" width="9.6640625" style="70" customWidth="1"/>
    <col min="5123" max="5123" width="6.5546875" style="70" customWidth="1"/>
    <col min="5124" max="5124" width="21" style="70" customWidth="1"/>
    <col min="5125" max="5125" width="23.5546875" style="70" customWidth="1"/>
    <col min="5126" max="5126" width="5.88671875" style="70" customWidth="1"/>
    <col min="5127" max="5127" width="6.6640625" style="70" customWidth="1"/>
    <col min="5128" max="5128" width="6.109375" style="70" customWidth="1"/>
    <col min="5129" max="5129" width="5.33203125" style="70" customWidth="1"/>
    <col min="5130" max="5130" width="6.33203125" style="70" customWidth="1"/>
    <col min="5131" max="5131" width="5.44140625" style="70" customWidth="1"/>
    <col min="5132" max="5132" width="8" style="70" customWidth="1"/>
    <col min="5133" max="5133" width="7.44140625" style="70" customWidth="1"/>
    <col min="5134" max="5134" width="9.33203125" style="70" customWidth="1"/>
    <col min="5135" max="5376" width="9.109375" style="70"/>
    <col min="5377" max="5377" width="37" style="70" customWidth="1"/>
    <col min="5378" max="5378" width="9.6640625" style="70" customWidth="1"/>
    <col min="5379" max="5379" width="6.5546875" style="70" customWidth="1"/>
    <col min="5380" max="5380" width="21" style="70" customWidth="1"/>
    <col min="5381" max="5381" width="23.5546875" style="70" customWidth="1"/>
    <col min="5382" max="5382" width="5.88671875" style="70" customWidth="1"/>
    <col min="5383" max="5383" width="6.6640625" style="70" customWidth="1"/>
    <col min="5384" max="5384" width="6.109375" style="70" customWidth="1"/>
    <col min="5385" max="5385" width="5.33203125" style="70" customWidth="1"/>
    <col min="5386" max="5386" width="6.33203125" style="70" customWidth="1"/>
    <col min="5387" max="5387" width="5.44140625" style="70" customWidth="1"/>
    <col min="5388" max="5388" width="8" style="70" customWidth="1"/>
    <col min="5389" max="5389" width="7.44140625" style="70" customWidth="1"/>
    <col min="5390" max="5390" width="9.33203125" style="70" customWidth="1"/>
    <col min="5391" max="5632" width="9.109375" style="70"/>
    <col min="5633" max="5633" width="37" style="70" customWidth="1"/>
    <col min="5634" max="5634" width="9.6640625" style="70" customWidth="1"/>
    <col min="5635" max="5635" width="6.5546875" style="70" customWidth="1"/>
    <col min="5636" max="5636" width="21" style="70" customWidth="1"/>
    <col min="5637" max="5637" width="23.5546875" style="70" customWidth="1"/>
    <col min="5638" max="5638" width="5.88671875" style="70" customWidth="1"/>
    <col min="5639" max="5639" width="6.6640625" style="70" customWidth="1"/>
    <col min="5640" max="5640" width="6.109375" style="70" customWidth="1"/>
    <col min="5641" max="5641" width="5.33203125" style="70" customWidth="1"/>
    <col min="5642" max="5642" width="6.33203125" style="70" customWidth="1"/>
    <col min="5643" max="5643" width="5.44140625" style="70" customWidth="1"/>
    <col min="5644" max="5644" width="8" style="70" customWidth="1"/>
    <col min="5645" max="5645" width="7.44140625" style="70" customWidth="1"/>
    <col min="5646" max="5646" width="9.33203125" style="70" customWidth="1"/>
    <col min="5647" max="5888" width="9.109375" style="70"/>
    <col min="5889" max="5889" width="37" style="70" customWidth="1"/>
    <col min="5890" max="5890" width="9.6640625" style="70" customWidth="1"/>
    <col min="5891" max="5891" width="6.5546875" style="70" customWidth="1"/>
    <col min="5892" max="5892" width="21" style="70" customWidth="1"/>
    <col min="5893" max="5893" width="23.5546875" style="70" customWidth="1"/>
    <col min="5894" max="5894" width="5.88671875" style="70" customWidth="1"/>
    <col min="5895" max="5895" width="6.6640625" style="70" customWidth="1"/>
    <col min="5896" max="5896" width="6.109375" style="70" customWidth="1"/>
    <col min="5897" max="5897" width="5.33203125" style="70" customWidth="1"/>
    <col min="5898" max="5898" width="6.33203125" style="70" customWidth="1"/>
    <col min="5899" max="5899" width="5.44140625" style="70" customWidth="1"/>
    <col min="5900" max="5900" width="8" style="70" customWidth="1"/>
    <col min="5901" max="5901" width="7.44140625" style="70" customWidth="1"/>
    <col min="5902" max="5902" width="9.33203125" style="70" customWidth="1"/>
    <col min="5903" max="6144" width="9.109375" style="70"/>
    <col min="6145" max="6145" width="37" style="70" customWidth="1"/>
    <col min="6146" max="6146" width="9.6640625" style="70" customWidth="1"/>
    <col min="6147" max="6147" width="6.5546875" style="70" customWidth="1"/>
    <col min="6148" max="6148" width="21" style="70" customWidth="1"/>
    <col min="6149" max="6149" width="23.5546875" style="70" customWidth="1"/>
    <col min="6150" max="6150" width="5.88671875" style="70" customWidth="1"/>
    <col min="6151" max="6151" width="6.6640625" style="70" customWidth="1"/>
    <col min="6152" max="6152" width="6.109375" style="70" customWidth="1"/>
    <col min="6153" max="6153" width="5.33203125" style="70" customWidth="1"/>
    <col min="6154" max="6154" width="6.33203125" style="70" customWidth="1"/>
    <col min="6155" max="6155" width="5.44140625" style="70" customWidth="1"/>
    <col min="6156" max="6156" width="8" style="70" customWidth="1"/>
    <col min="6157" max="6157" width="7.44140625" style="70" customWidth="1"/>
    <col min="6158" max="6158" width="9.33203125" style="70" customWidth="1"/>
    <col min="6159" max="6400" width="9.109375" style="70"/>
    <col min="6401" max="6401" width="37" style="70" customWidth="1"/>
    <col min="6402" max="6402" width="9.6640625" style="70" customWidth="1"/>
    <col min="6403" max="6403" width="6.5546875" style="70" customWidth="1"/>
    <col min="6404" max="6404" width="21" style="70" customWidth="1"/>
    <col min="6405" max="6405" width="23.5546875" style="70" customWidth="1"/>
    <col min="6406" max="6406" width="5.88671875" style="70" customWidth="1"/>
    <col min="6407" max="6407" width="6.6640625" style="70" customWidth="1"/>
    <col min="6408" max="6408" width="6.109375" style="70" customWidth="1"/>
    <col min="6409" max="6409" width="5.33203125" style="70" customWidth="1"/>
    <col min="6410" max="6410" width="6.33203125" style="70" customWidth="1"/>
    <col min="6411" max="6411" width="5.44140625" style="70" customWidth="1"/>
    <col min="6412" max="6412" width="8" style="70" customWidth="1"/>
    <col min="6413" max="6413" width="7.44140625" style="70" customWidth="1"/>
    <col min="6414" max="6414" width="9.33203125" style="70" customWidth="1"/>
    <col min="6415" max="6656" width="9.109375" style="70"/>
    <col min="6657" max="6657" width="37" style="70" customWidth="1"/>
    <col min="6658" max="6658" width="9.6640625" style="70" customWidth="1"/>
    <col min="6659" max="6659" width="6.5546875" style="70" customWidth="1"/>
    <col min="6660" max="6660" width="21" style="70" customWidth="1"/>
    <col min="6661" max="6661" width="23.5546875" style="70" customWidth="1"/>
    <col min="6662" max="6662" width="5.88671875" style="70" customWidth="1"/>
    <col min="6663" max="6663" width="6.6640625" style="70" customWidth="1"/>
    <col min="6664" max="6664" width="6.109375" style="70" customWidth="1"/>
    <col min="6665" max="6665" width="5.33203125" style="70" customWidth="1"/>
    <col min="6666" max="6666" width="6.33203125" style="70" customWidth="1"/>
    <col min="6667" max="6667" width="5.44140625" style="70" customWidth="1"/>
    <col min="6668" max="6668" width="8" style="70" customWidth="1"/>
    <col min="6669" max="6669" width="7.44140625" style="70" customWidth="1"/>
    <col min="6670" max="6670" width="9.33203125" style="70" customWidth="1"/>
    <col min="6671" max="6912" width="9.109375" style="70"/>
    <col min="6913" max="6913" width="37" style="70" customWidth="1"/>
    <col min="6914" max="6914" width="9.6640625" style="70" customWidth="1"/>
    <col min="6915" max="6915" width="6.5546875" style="70" customWidth="1"/>
    <col min="6916" max="6916" width="21" style="70" customWidth="1"/>
    <col min="6917" max="6917" width="23.5546875" style="70" customWidth="1"/>
    <col min="6918" max="6918" width="5.88671875" style="70" customWidth="1"/>
    <col min="6919" max="6919" width="6.6640625" style="70" customWidth="1"/>
    <col min="6920" max="6920" width="6.109375" style="70" customWidth="1"/>
    <col min="6921" max="6921" width="5.33203125" style="70" customWidth="1"/>
    <col min="6922" max="6922" width="6.33203125" style="70" customWidth="1"/>
    <col min="6923" max="6923" width="5.44140625" style="70" customWidth="1"/>
    <col min="6924" max="6924" width="8" style="70" customWidth="1"/>
    <col min="6925" max="6925" width="7.44140625" style="70" customWidth="1"/>
    <col min="6926" max="6926" width="9.33203125" style="70" customWidth="1"/>
    <col min="6927" max="7168" width="9.109375" style="70"/>
    <col min="7169" max="7169" width="37" style="70" customWidth="1"/>
    <col min="7170" max="7170" width="9.6640625" style="70" customWidth="1"/>
    <col min="7171" max="7171" width="6.5546875" style="70" customWidth="1"/>
    <col min="7172" max="7172" width="21" style="70" customWidth="1"/>
    <col min="7173" max="7173" width="23.5546875" style="70" customWidth="1"/>
    <col min="7174" max="7174" width="5.88671875" style="70" customWidth="1"/>
    <col min="7175" max="7175" width="6.6640625" style="70" customWidth="1"/>
    <col min="7176" max="7176" width="6.109375" style="70" customWidth="1"/>
    <col min="7177" max="7177" width="5.33203125" style="70" customWidth="1"/>
    <col min="7178" max="7178" width="6.33203125" style="70" customWidth="1"/>
    <col min="7179" max="7179" width="5.44140625" style="70" customWidth="1"/>
    <col min="7180" max="7180" width="8" style="70" customWidth="1"/>
    <col min="7181" max="7181" width="7.44140625" style="70" customWidth="1"/>
    <col min="7182" max="7182" width="9.33203125" style="70" customWidth="1"/>
    <col min="7183" max="7424" width="9.109375" style="70"/>
    <col min="7425" max="7425" width="37" style="70" customWidth="1"/>
    <col min="7426" max="7426" width="9.6640625" style="70" customWidth="1"/>
    <col min="7427" max="7427" width="6.5546875" style="70" customWidth="1"/>
    <col min="7428" max="7428" width="21" style="70" customWidth="1"/>
    <col min="7429" max="7429" width="23.5546875" style="70" customWidth="1"/>
    <col min="7430" max="7430" width="5.88671875" style="70" customWidth="1"/>
    <col min="7431" max="7431" width="6.6640625" style="70" customWidth="1"/>
    <col min="7432" max="7432" width="6.109375" style="70" customWidth="1"/>
    <col min="7433" max="7433" width="5.33203125" style="70" customWidth="1"/>
    <col min="7434" max="7434" width="6.33203125" style="70" customWidth="1"/>
    <col min="7435" max="7435" width="5.44140625" style="70" customWidth="1"/>
    <col min="7436" max="7436" width="8" style="70" customWidth="1"/>
    <col min="7437" max="7437" width="7.44140625" style="70" customWidth="1"/>
    <col min="7438" max="7438" width="9.33203125" style="70" customWidth="1"/>
    <col min="7439" max="7680" width="9.109375" style="70"/>
    <col min="7681" max="7681" width="37" style="70" customWidth="1"/>
    <col min="7682" max="7682" width="9.6640625" style="70" customWidth="1"/>
    <col min="7683" max="7683" width="6.5546875" style="70" customWidth="1"/>
    <col min="7684" max="7684" width="21" style="70" customWidth="1"/>
    <col min="7685" max="7685" width="23.5546875" style="70" customWidth="1"/>
    <col min="7686" max="7686" width="5.88671875" style="70" customWidth="1"/>
    <col min="7687" max="7687" width="6.6640625" style="70" customWidth="1"/>
    <col min="7688" max="7688" width="6.109375" style="70" customWidth="1"/>
    <col min="7689" max="7689" width="5.33203125" style="70" customWidth="1"/>
    <col min="7690" max="7690" width="6.33203125" style="70" customWidth="1"/>
    <col min="7691" max="7691" width="5.44140625" style="70" customWidth="1"/>
    <col min="7692" max="7692" width="8" style="70" customWidth="1"/>
    <col min="7693" max="7693" width="7.44140625" style="70" customWidth="1"/>
    <col min="7694" max="7694" width="9.33203125" style="70" customWidth="1"/>
    <col min="7695" max="7936" width="9.109375" style="70"/>
    <col min="7937" max="7937" width="37" style="70" customWidth="1"/>
    <col min="7938" max="7938" width="9.6640625" style="70" customWidth="1"/>
    <col min="7939" max="7939" width="6.5546875" style="70" customWidth="1"/>
    <col min="7940" max="7940" width="21" style="70" customWidth="1"/>
    <col min="7941" max="7941" width="23.5546875" style="70" customWidth="1"/>
    <col min="7942" max="7942" width="5.88671875" style="70" customWidth="1"/>
    <col min="7943" max="7943" width="6.6640625" style="70" customWidth="1"/>
    <col min="7944" max="7944" width="6.109375" style="70" customWidth="1"/>
    <col min="7945" max="7945" width="5.33203125" style="70" customWidth="1"/>
    <col min="7946" max="7946" width="6.33203125" style="70" customWidth="1"/>
    <col min="7947" max="7947" width="5.44140625" style="70" customWidth="1"/>
    <col min="7948" max="7948" width="8" style="70" customWidth="1"/>
    <col min="7949" max="7949" width="7.44140625" style="70" customWidth="1"/>
    <col min="7950" max="7950" width="9.33203125" style="70" customWidth="1"/>
    <col min="7951" max="8192" width="9.109375" style="70"/>
    <col min="8193" max="8193" width="37" style="70" customWidth="1"/>
    <col min="8194" max="8194" width="9.6640625" style="70" customWidth="1"/>
    <col min="8195" max="8195" width="6.5546875" style="70" customWidth="1"/>
    <col min="8196" max="8196" width="21" style="70" customWidth="1"/>
    <col min="8197" max="8197" width="23.5546875" style="70" customWidth="1"/>
    <col min="8198" max="8198" width="5.88671875" style="70" customWidth="1"/>
    <col min="8199" max="8199" width="6.6640625" style="70" customWidth="1"/>
    <col min="8200" max="8200" width="6.109375" style="70" customWidth="1"/>
    <col min="8201" max="8201" width="5.33203125" style="70" customWidth="1"/>
    <col min="8202" max="8202" width="6.33203125" style="70" customWidth="1"/>
    <col min="8203" max="8203" width="5.44140625" style="70" customWidth="1"/>
    <col min="8204" max="8204" width="8" style="70" customWidth="1"/>
    <col min="8205" max="8205" width="7.44140625" style="70" customWidth="1"/>
    <col min="8206" max="8206" width="9.33203125" style="70" customWidth="1"/>
    <col min="8207" max="8448" width="9.109375" style="70"/>
    <col min="8449" max="8449" width="37" style="70" customWidth="1"/>
    <col min="8450" max="8450" width="9.6640625" style="70" customWidth="1"/>
    <col min="8451" max="8451" width="6.5546875" style="70" customWidth="1"/>
    <col min="8452" max="8452" width="21" style="70" customWidth="1"/>
    <col min="8453" max="8453" width="23.5546875" style="70" customWidth="1"/>
    <col min="8454" max="8454" width="5.88671875" style="70" customWidth="1"/>
    <col min="8455" max="8455" width="6.6640625" style="70" customWidth="1"/>
    <col min="8456" max="8456" width="6.109375" style="70" customWidth="1"/>
    <col min="8457" max="8457" width="5.33203125" style="70" customWidth="1"/>
    <col min="8458" max="8458" width="6.33203125" style="70" customWidth="1"/>
    <col min="8459" max="8459" width="5.44140625" style="70" customWidth="1"/>
    <col min="8460" max="8460" width="8" style="70" customWidth="1"/>
    <col min="8461" max="8461" width="7.44140625" style="70" customWidth="1"/>
    <col min="8462" max="8462" width="9.33203125" style="70" customWidth="1"/>
    <col min="8463" max="8704" width="9.109375" style="70"/>
    <col min="8705" max="8705" width="37" style="70" customWidth="1"/>
    <col min="8706" max="8706" width="9.6640625" style="70" customWidth="1"/>
    <col min="8707" max="8707" width="6.5546875" style="70" customWidth="1"/>
    <col min="8708" max="8708" width="21" style="70" customWidth="1"/>
    <col min="8709" max="8709" width="23.5546875" style="70" customWidth="1"/>
    <col min="8710" max="8710" width="5.88671875" style="70" customWidth="1"/>
    <col min="8711" max="8711" width="6.6640625" style="70" customWidth="1"/>
    <col min="8712" max="8712" width="6.109375" style="70" customWidth="1"/>
    <col min="8713" max="8713" width="5.33203125" style="70" customWidth="1"/>
    <col min="8714" max="8714" width="6.33203125" style="70" customWidth="1"/>
    <col min="8715" max="8715" width="5.44140625" style="70" customWidth="1"/>
    <col min="8716" max="8716" width="8" style="70" customWidth="1"/>
    <col min="8717" max="8717" width="7.44140625" style="70" customWidth="1"/>
    <col min="8718" max="8718" width="9.33203125" style="70" customWidth="1"/>
    <col min="8719" max="8960" width="9.109375" style="70"/>
    <col min="8961" max="8961" width="37" style="70" customWidth="1"/>
    <col min="8962" max="8962" width="9.6640625" style="70" customWidth="1"/>
    <col min="8963" max="8963" width="6.5546875" style="70" customWidth="1"/>
    <col min="8964" max="8964" width="21" style="70" customWidth="1"/>
    <col min="8965" max="8965" width="23.5546875" style="70" customWidth="1"/>
    <col min="8966" max="8966" width="5.88671875" style="70" customWidth="1"/>
    <col min="8967" max="8967" width="6.6640625" style="70" customWidth="1"/>
    <col min="8968" max="8968" width="6.109375" style="70" customWidth="1"/>
    <col min="8969" max="8969" width="5.33203125" style="70" customWidth="1"/>
    <col min="8970" max="8970" width="6.33203125" style="70" customWidth="1"/>
    <col min="8971" max="8971" width="5.44140625" style="70" customWidth="1"/>
    <col min="8972" max="8972" width="8" style="70" customWidth="1"/>
    <col min="8973" max="8973" width="7.44140625" style="70" customWidth="1"/>
    <col min="8974" max="8974" width="9.33203125" style="70" customWidth="1"/>
    <col min="8975" max="9216" width="9.109375" style="70"/>
    <col min="9217" max="9217" width="37" style="70" customWidth="1"/>
    <col min="9218" max="9218" width="9.6640625" style="70" customWidth="1"/>
    <col min="9219" max="9219" width="6.5546875" style="70" customWidth="1"/>
    <col min="9220" max="9220" width="21" style="70" customWidth="1"/>
    <col min="9221" max="9221" width="23.5546875" style="70" customWidth="1"/>
    <col min="9222" max="9222" width="5.88671875" style="70" customWidth="1"/>
    <col min="9223" max="9223" width="6.6640625" style="70" customWidth="1"/>
    <col min="9224" max="9224" width="6.109375" style="70" customWidth="1"/>
    <col min="9225" max="9225" width="5.33203125" style="70" customWidth="1"/>
    <col min="9226" max="9226" width="6.33203125" style="70" customWidth="1"/>
    <col min="9227" max="9227" width="5.44140625" style="70" customWidth="1"/>
    <col min="9228" max="9228" width="8" style="70" customWidth="1"/>
    <col min="9229" max="9229" width="7.44140625" style="70" customWidth="1"/>
    <col min="9230" max="9230" width="9.33203125" style="70" customWidth="1"/>
    <col min="9231" max="9472" width="9.109375" style="70"/>
    <col min="9473" max="9473" width="37" style="70" customWidth="1"/>
    <col min="9474" max="9474" width="9.6640625" style="70" customWidth="1"/>
    <col min="9475" max="9475" width="6.5546875" style="70" customWidth="1"/>
    <col min="9476" max="9476" width="21" style="70" customWidth="1"/>
    <col min="9477" max="9477" width="23.5546875" style="70" customWidth="1"/>
    <col min="9478" max="9478" width="5.88671875" style="70" customWidth="1"/>
    <col min="9479" max="9479" width="6.6640625" style="70" customWidth="1"/>
    <col min="9480" max="9480" width="6.109375" style="70" customWidth="1"/>
    <col min="9481" max="9481" width="5.33203125" style="70" customWidth="1"/>
    <col min="9482" max="9482" width="6.33203125" style="70" customWidth="1"/>
    <col min="9483" max="9483" width="5.44140625" style="70" customWidth="1"/>
    <col min="9484" max="9484" width="8" style="70" customWidth="1"/>
    <col min="9485" max="9485" width="7.44140625" style="70" customWidth="1"/>
    <col min="9486" max="9486" width="9.33203125" style="70" customWidth="1"/>
    <col min="9487" max="9728" width="9.109375" style="70"/>
    <col min="9729" max="9729" width="37" style="70" customWidth="1"/>
    <col min="9730" max="9730" width="9.6640625" style="70" customWidth="1"/>
    <col min="9731" max="9731" width="6.5546875" style="70" customWidth="1"/>
    <col min="9732" max="9732" width="21" style="70" customWidth="1"/>
    <col min="9733" max="9733" width="23.5546875" style="70" customWidth="1"/>
    <col min="9734" max="9734" width="5.88671875" style="70" customWidth="1"/>
    <col min="9735" max="9735" width="6.6640625" style="70" customWidth="1"/>
    <col min="9736" max="9736" width="6.109375" style="70" customWidth="1"/>
    <col min="9737" max="9737" width="5.33203125" style="70" customWidth="1"/>
    <col min="9738" max="9738" width="6.33203125" style="70" customWidth="1"/>
    <col min="9739" max="9739" width="5.44140625" style="70" customWidth="1"/>
    <col min="9740" max="9740" width="8" style="70" customWidth="1"/>
    <col min="9741" max="9741" width="7.44140625" style="70" customWidth="1"/>
    <col min="9742" max="9742" width="9.33203125" style="70" customWidth="1"/>
    <col min="9743" max="9984" width="9.109375" style="70"/>
    <col min="9985" max="9985" width="37" style="70" customWidth="1"/>
    <col min="9986" max="9986" width="9.6640625" style="70" customWidth="1"/>
    <col min="9987" max="9987" width="6.5546875" style="70" customWidth="1"/>
    <col min="9988" max="9988" width="21" style="70" customWidth="1"/>
    <col min="9989" max="9989" width="23.5546875" style="70" customWidth="1"/>
    <col min="9990" max="9990" width="5.88671875" style="70" customWidth="1"/>
    <col min="9991" max="9991" width="6.6640625" style="70" customWidth="1"/>
    <col min="9992" max="9992" width="6.109375" style="70" customWidth="1"/>
    <col min="9993" max="9993" width="5.33203125" style="70" customWidth="1"/>
    <col min="9994" max="9994" width="6.33203125" style="70" customWidth="1"/>
    <col min="9995" max="9995" width="5.44140625" style="70" customWidth="1"/>
    <col min="9996" max="9996" width="8" style="70" customWidth="1"/>
    <col min="9997" max="9997" width="7.44140625" style="70" customWidth="1"/>
    <col min="9998" max="9998" width="9.33203125" style="70" customWidth="1"/>
    <col min="9999" max="10240" width="9.109375" style="70"/>
    <col min="10241" max="10241" width="37" style="70" customWidth="1"/>
    <col min="10242" max="10242" width="9.6640625" style="70" customWidth="1"/>
    <col min="10243" max="10243" width="6.5546875" style="70" customWidth="1"/>
    <col min="10244" max="10244" width="21" style="70" customWidth="1"/>
    <col min="10245" max="10245" width="23.5546875" style="70" customWidth="1"/>
    <col min="10246" max="10246" width="5.88671875" style="70" customWidth="1"/>
    <col min="10247" max="10247" width="6.6640625" style="70" customWidth="1"/>
    <col min="10248" max="10248" width="6.109375" style="70" customWidth="1"/>
    <col min="10249" max="10249" width="5.33203125" style="70" customWidth="1"/>
    <col min="10250" max="10250" width="6.33203125" style="70" customWidth="1"/>
    <col min="10251" max="10251" width="5.44140625" style="70" customWidth="1"/>
    <col min="10252" max="10252" width="8" style="70" customWidth="1"/>
    <col min="10253" max="10253" width="7.44140625" style="70" customWidth="1"/>
    <col min="10254" max="10254" width="9.33203125" style="70" customWidth="1"/>
    <col min="10255" max="10496" width="9.109375" style="70"/>
    <col min="10497" max="10497" width="37" style="70" customWidth="1"/>
    <col min="10498" max="10498" width="9.6640625" style="70" customWidth="1"/>
    <col min="10499" max="10499" width="6.5546875" style="70" customWidth="1"/>
    <col min="10500" max="10500" width="21" style="70" customWidth="1"/>
    <col min="10501" max="10501" width="23.5546875" style="70" customWidth="1"/>
    <col min="10502" max="10502" width="5.88671875" style="70" customWidth="1"/>
    <col min="10503" max="10503" width="6.6640625" style="70" customWidth="1"/>
    <col min="10504" max="10504" width="6.109375" style="70" customWidth="1"/>
    <col min="10505" max="10505" width="5.33203125" style="70" customWidth="1"/>
    <col min="10506" max="10506" width="6.33203125" style="70" customWidth="1"/>
    <col min="10507" max="10507" width="5.44140625" style="70" customWidth="1"/>
    <col min="10508" max="10508" width="8" style="70" customWidth="1"/>
    <col min="10509" max="10509" width="7.44140625" style="70" customWidth="1"/>
    <col min="10510" max="10510" width="9.33203125" style="70" customWidth="1"/>
    <col min="10511" max="10752" width="9.109375" style="70"/>
    <col min="10753" max="10753" width="37" style="70" customWidth="1"/>
    <col min="10754" max="10754" width="9.6640625" style="70" customWidth="1"/>
    <col min="10755" max="10755" width="6.5546875" style="70" customWidth="1"/>
    <col min="10756" max="10756" width="21" style="70" customWidth="1"/>
    <col min="10757" max="10757" width="23.5546875" style="70" customWidth="1"/>
    <col min="10758" max="10758" width="5.88671875" style="70" customWidth="1"/>
    <col min="10759" max="10759" width="6.6640625" style="70" customWidth="1"/>
    <col min="10760" max="10760" width="6.109375" style="70" customWidth="1"/>
    <col min="10761" max="10761" width="5.33203125" style="70" customWidth="1"/>
    <col min="10762" max="10762" width="6.33203125" style="70" customWidth="1"/>
    <col min="10763" max="10763" width="5.44140625" style="70" customWidth="1"/>
    <col min="10764" max="10764" width="8" style="70" customWidth="1"/>
    <col min="10765" max="10765" width="7.44140625" style="70" customWidth="1"/>
    <col min="10766" max="10766" width="9.33203125" style="70" customWidth="1"/>
    <col min="10767" max="11008" width="9.109375" style="70"/>
    <col min="11009" max="11009" width="37" style="70" customWidth="1"/>
    <col min="11010" max="11010" width="9.6640625" style="70" customWidth="1"/>
    <col min="11011" max="11011" width="6.5546875" style="70" customWidth="1"/>
    <col min="11012" max="11012" width="21" style="70" customWidth="1"/>
    <col min="11013" max="11013" width="23.5546875" style="70" customWidth="1"/>
    <col min="11014" max="11014" width="5.88671875" style="70" customWidth="1"/>
    <col min="11015" max="11015" width="6.6640625" style="70" customWidth="1"/>
    <col min="11016" max="11016" width="6.109375" style="70" customWidth="1"/>
    <col min="11017" max="11017" width="5.33203125" style="70" customWidth="1"/>
    <col min="11018" max="11018" width="6.33203125" style="70" customWidth="1"/>
    <col min="11019" max="11019" width="5.44140625" style="70" customWidth="1"/>
    <col min="11020" max="11020" width="8" style="70" customWidth="1"/>
    <col min="11021" max="11021" width="7.44140625" style="70" customWidth="1"/>
    <col min="11022" max="11022" width="9.33203125" style="70" customWidth="1"/>
    <col min="11023" max="11264" width="9.109375" style="70"/>
    <col min="11265" max="11265" width="37" style="70" customWidth="1"/>
    <col min="11266" max="11266" width="9.6640625" style="70" customWidth="1"/>
    <col min="11267" max="11267" width="6.5546875" style="70" customWidth="1"/>
    <col min="11268" max="11268" width="21" style="70" customWidth="1"/>
    <col min="11269" max="11269" width="23.5546875" style="70" customWidth="1"/>
    <col min="11270" max="11270" width="5.88671875" style="70" customWidth="1"/>
    <col min="11271" max="11271" width="6.6640625" style="70" customWidth="1"/>
    <col min="11272" max="11272" width="6.109375" style="70" customWidth="1"/>
    <col min="11273" max="11273" width="5.33203125" style="70" customWidth="1"/>
    <col min="11274" max="11274" width="6.33203125" style="70" customWidth="1"/>
    <col min="11275" max="11275" width="5.44140625" style="70" customWidth="1"/>
    <col min="11276" max="11276" width="8" style="70" customWidth="1"/>
    <col min="11277" max="11277" width="7.44140625" style="70" customWidth="1"/>
    <col min="11278" max="11278" width="9.33203125" style="70" customWidth="1"/>
    <col min="11279" max="11520" width="9.109375" style="70"/>
    <col min="11521" max="11521" width="37" style="70" customWidth="1"/>
    <col min="11522" max="11522" width="9.6640625" style="70" customWidth="1"/>
    <col min="11523" max="11523" width="6.5546875" style="70" customWidth="1"/>
    <col min="11524" max="11524" width="21" style="70" customWidth="1"/>
    <col min="11525" max="11525" width="23.5546875" style="70" customWidth="1"/>
    <col min="11526" max="11526" width="5.88671875" style="70" customWidth="1"/>
    <col min="11527" max="11527" width="6.6640625" style="70" customWidth="1"/>
    <col min="11528" max="11528" width="6.109375" style="70" customWidth="1"/>
    <col min="11529" max="11529" width="5.33203125" style="70" customWidth="1"/>
    <col min="11530" max="11530" width="6.33203125" style="70" customWidth="1"/>
    <col min="11531" max="11531" width="5.44140625" style="70" customWidth="1"/>
    <col min="11532" max="11532" width="8" style="70" customWidth="1"/>
    <col min="11533" max="11533" width="7.44140625" style="70" customWidth="1"/>
    <col min="11534" max="11534" width="9.33203125" style="70" customWidth="1"/>
    <col min="11535" max="11776" width="9.109375" style="70"/>
    <col min="11777" max="11777" width="37" style="70" customWidth="1"/>
    <col min="11778" max="11778" width="9.6640625" style="70" customWidth="1"/>
    <col min="11779" max="11779" width="6.5546875" style="70" customWidth="1"/>
    <col min="11780" max="11780" width="21" style="70" customWidth="1"/>
    <col min="11781" max="11781" width="23.5546875" style="70" customWidth="1"/>
    <col min="11782" max="11782" width="5.88671875" style="70" customWidth="1"/>
    <col min="11783" max="11783" width="6.6640625" style="70" customWidth="1"/>
    <col min="11784" max="11784" width="6.109375" style="70" customWidth="1"/>
    <col min="11785" max="11785" width="5.33203125" style="70" customWidth="1"/>
    <col min="11786" max="11786" width="6.33203125" style="70" customWidth="1"/>
    <col min="11787" max="11787" width="5.44140625" style="70" customWidth="1"/>
    <col min="11788" max="11788" width="8" style="70" customWidth="1"/>
    <col min="11789" max="11789" width="7.44140625" style="70" customWidth="1"/>
    <col min="11790" max="11790" width="9.33203125" style="70" customWidth="1"/>
    <col min="11791" max="12032" width="9.109375" style="70"/>
    <col min="12033" max="12033" width="37" style="70" customWidth="1"/>
    <col min="12034" max="12034" width="9.6640625" style="70" customWidth="1"/>
    <col min="12035" max="12035" width="6.5546875" style="70" customWidth="1"/>
    <col min="12036" max="12036" width="21" style="70" customWidth="1"/>
    <col min="12037" max="12037" width="23.5546875" style="70" customWidth="1"/>
    <col min="12038" max="12038" width="5.88671875" style="70" customWidth="1"/>
    <col min="12039" max="12039" width="6.6640625" style="70" customWidth="1"/>
    <col min="12040" max="12040" width="6.109375" style="70" customWidth="1"/>
    <col min="12041" max="12041" width="5.33203125" style="70" customWidth="1"/>
    <col min="12042" max="12042" width="6.33203125" style="70" customWidth="1"/>
    <col min="12043" max="12043" width="5.44140625" style="70" customWidth="1"/>
    <col min="12044" max="12044" width="8" style="70" customWidth="1"/>
    <col min="12045" max="12045" width="7.44140625" style="70" customWidth="1"/>
    <col min="12046" max="12046" width="9.33203125" style="70" customWidth="1"/>
    <col min="12047" max="12288" width="9.109375" style="70"/>
    <col min="12289" max="12289" width="37" style="70" customWidth="1"/>
    <col min="12290" max="12290" width="9.6640625" style="70" customWidth="1"/>
    <col min="12291" max="12291" width="6.5546875" style="70" customWidth="1"/>
    <col min="12292" max="12292" width="21" style="70" customWidth="1"/>
    <col min="12293" max="12293" width="23.5546875" style="70" customWidth="1"/>
    <col min="12294" max="12294" width="5.88671875" style="70" customWidth="1"/>
    <col min="12295" max="12295" width="6.6640625" style="70" customWidth="1"/>
    <col min="12296" max="12296" width="6.109375" style="70" customWidth="1"/>
    <col min="12297" max="12297" width="5.33203125" style="70" customWidth="1"/>
    <col min="12298" max="12298" width="6.33203125" style="70" customWidth="1"/>
    <col min="12299" max="12299" width="5.44140625" style="70" customWidth="1"/>
    <col min="12300" max="12300" width="8" style="70" customWidth="1"/>
    <col min="12301" max="12301" width="7.44140625" style="70" customWidth="1"/>
    <col min="12302" max="12302" width="9.33203125" style="70" customWidth="1"/>
    <col min="12303" max="12544" width="9.109375" style="70"/>
    <col min="12545" max="12545" width="37" style="70" customWidth="1"/>
    <col min="12546" max="12546" width="9.6640625" style="70" customWidth="1"/>
    <col min="12547" max="12547" width="6.5546875" style="70" customWidth="1"/>
    <col min="12548" max="12548" width="21" style="70" customWidth="1"/>
    <col min="12549" max="12549" width="23.5546875" style="70" customWidth="1"/>
    <col min="12550" max="12550" width="5.88671875" style="70" customWidth="1"/>
    <col min="12551" max="12551" width="6.6640625" style="70" customWidth="1"/>
    <col min="12552" max="12552" width="6.109375" style="70" customWidth="1"/>
    <col min="12553" max="12553" width="5.33203125" style="70" customWidth="1"/>
    <col min="12554" max="12554" width="6.33203125" style="70" customWidth="1"/>
    <col min="12555" max="12555" width="5.44140625" style="70" customWidth="1"/>
    <col min="12556" max="12556" width="8" style="70" customWidth="1"/>
    <col min="12557" max="12557" width="7.44140625" style="70" customWidth="1"/>
    <col min="12558" max="12558" width="9.33203125" style="70" customWidth="1"/>
    <col min="12559" max="12800" width="9.109375" style="70"/>
    <col min="12801" max="12801" width="37" style="70" customWidth="1"/>
    <col min="12802" max="12802" width="9.6640625" style="70" customWidth="1"/>
    <col min="12803" max="12803" width="6.5546875" style="70" customWidth="1"/>
    <col min="12804" max="12804" width="21" style="70" customWidth="1"/>
    <col min="12805" max="12805" width="23.5546875" style="70" customWidth="1"/>
    <col min="12806" max="12806" width="5.88671875" style="70" customWidth="1"/>
    <col min="12807" max="12807" width="6.6640625" style="70" customWidth="1"/>
    <col min="12808" max="12808" width="6.109375" style="70" customWidth="1"/>
    <col min="12809" max="12809" width="5.33203125" style="70" customWidth="1"/>
    <col min="12810" max="12810" width="6.33203125" style="70" customWidth="1"/>
    <col min="12811" max="12811" width="5.44140625" style="70" customWidth="1"/>
    <col min="12812" max="12812" width="8" style="70" customWidth="1"/>
    <col min="12813" max="12813" width="7.44140625" style="70" customWidth="1"/>
    <col min="12814" max="12814" width="9.33203125" style="70" customWidth="1"/>
    <col min="12815" max="13056" width="9.109375" style="70"/>
    <col min="13057" max="13057" width="37" style="70" customWidth="1"/>
    <col min="13058" max="13058" width="9.6640625" style="70" customWidth="1"/>
    <col min="13059" max="13059" width="6.5546875" style="70" customWidth="1"/>
    <col min="13060" max="13060" width="21" style="70" customWidth="1"/>
    <col min="13061" max="13061" width="23.5546875" style="70" customWidth="1"/>
    <col min="13062" max="13062" width="5.88671875" style="70" customWidth="1"/>
    <col min="13063" max="13063" width="6.6640625" style="70" customWidth="1"/>
    <col min="13064" max="13064" width="6.109375" style="70" customWidth="1"/>
    <col min="13065" max="13065" width="5.33203125" style="70" customWidth="1"/>
    <col min="13066" max="13066" width="6.33203125" style="70" customWidth="1"/>
    <col min="13067" max="13067" width="5.44140625" style="70" customWidth="1"/>
    <col min="13068" max="13068" width="8" style="70" customWidth="1"/>
    <col min="13069" max="13069" width="7.44140625" style="70" customWidth="1"/>
    <col min="13070" max="13070" width="9.33203125" style="70" customWidth="1"/>
    <col min="13071" max="13312" width="9.109375" style="70"/>
    <col min="13313" max="13313" width="37" style="70" customWidth="1"/>
    <col min="13314" max="13314" width="9.6640625" style="70" customWidth="1"/>
    <col min="13315" max="13315" width="6.5546875" style="70" customWidth="1"/>
    <col min="13316" max="13316" width="21" style="70" customWidth="1"/>
    <col min="13317" max="13317" width="23.5546875" style="70" customWidth="1"/>
    <col min="13318" max="13318" width="5.88671875" style="70" customWidth="1"/>
    <col min="13319" max="13319" width="6.6640625" style="70" customWidth="1"/>
    <col min="13320" max="13320" width="6.109375" style="70" customWidth="1"/>
    <col min="13321" max="13321" width="5.33203125" style="70" customWidth="1"/>
    <col min="13322" max="13322" width="6.33203125" style="70" customWidth="1"/>
    <col min="13323" max="13323" width="5.44140625" style="70" customWidth="1"/>
    <col min="13324" max="13324" width="8" style="70" customWidth="1"/>
    <col min="13325" max="13325" width="7.44140625" style="70" customWidth="1"/>
    <col min="13326" max="13326" width="9.33203125" style="70" customWidth="1"/>
    <col min="13327" max="13568" width="9.109375" style="70"/>
    <col min="13569" max="13569" width="37" style="70" customWidth="1"/>
    <col min="13570" max="13570" width="9.6640625" style="70" customWidth="1"/>
    <col min="13571" max="13571" width="6.5546875" style="70" customWidth="1"/>
    <col min="13572" max="13572" width="21" style="70" customWidth="1"/>
    <col min="13573" max="13573" width="23.5546875" style="70" customWidth="1"/>
    <col min="13574" max="13574" width="5.88671875" style="70" customWidth="1"/>
    <col min="13575" max="13575" width="6.6640625" style="70" customWidth="1"/>
    <col min="13576" max="13576" width="6.109375" style="70" customWidth="1"/>
    <col min="13577" max="13577" width="5.33203125" style="70" customWidth="1"/>
    <col min="13578" max="13578" width="6.33203125" style="70" customWidth="1"/>
    <col min="13579" max="13579" width="5.44140625" style="70" customWidth="1"/>
    <col min="13580" max="13580" width="8" style="70" customWidth="1"/>
    <col min="13581" max="13581" width="7.44140625" style="70" customWidth="1"/>
    <col min="13582" max="13582" width="9.33203125" style="70" customWidth="1"/>
    <col min="13583" max="13824" width="9.109375" style="70"/>
    <col min="13825" max="13825" width="37" style="70" customWidth="1"/>
    <col min="13826" max="13826" width="9.6640625" style="70" customWidth="1"/>
    <col min="13827" max="13827" width="6.5546875" style="70" customWidth="1"/>
    <col min="13828" max="13828" width="21" style="70" customWidth="1"/>
    <col min="13829" max="13829" width="23.5546875" style="70" customWidth="1"/>
    <col min="13830" max="13830" width="5.88671875" style="70" customWidth="1"/>
    <col min="13831" max="13831" width="6.6640625" style="70" customWidth="1"/>
    <col min="13832" max="13832" width="6.109375" style="70" customWidth="1"/>
    <col min="13833" max="13833" width="5.33203125" style="70" customWidth="1"/>
    <col min="13834" max="13834" width="6.33203125" style="70" customWidth="1"/>
    <col min="13835" max="13835" width="5.44140625" style="70" customWidth="1"/>
    <col min="13836" max="13836" width="8" style="70" customWidth="1"/>
    <col min="13837" max="13837" width="7.44140625" style="70" customWidth="1"/>
    <col min="13838" max="13838" width="9.33203125" style="70" customWidth="1"/>
    <col min="13839" max="14080" width="9.109375" style="70"/>
    <col min="14081" max="14081" width="37" style="70" customWidth="1"/>
    <col min="14082" max="14082" width="9.6640625" style="70" customWidth="1"/>
    <col min="14083" max="14083" width="6.5546875" style="70" customWidth="1"/>
    <col min="14084" max="14084" width="21" style="70" customWidth="1"/>
    <col min="14085" max="14085" width="23.5546875" style="70" customWidth="1"/>
    <col min="14086" max="14086" width="5.88671875" style="70" customWidth="1"/>
    <col min="14087" max="14087" width="6.6640625" style="70" customWidth="1"/>
    <col min="14088" max="14088" width="6.109375" style="70" customWidth="1"/>
    <col min="14089" max="14089" width="5.33203125" style="70" customWidth="1"/>
    <col min="14090" max="14090" width="6.33203125" style="70" customWidth="1"/>
    <col min="14091" max="14091" width="5.44140625" style="70" customWidth="1"/>
    <col min="14092" max="14092" width="8" style="70" customWidth="1"/>
    <col min="14093" max="14093" width="7.44140625" style="70" customWidth="1"/>
    <col min="14094" max="14094" width="9.33203125" style="70" customWidth="1"/>
    <col min="14095" max="14336" width="9.109375" style="70"/>
    <col min="14337" max="14337" width="37" style="70" customWidth="1"/>
    <col min="14338" max="14338" width="9.6640625" style="70" customWidth="1"/>
    <col min="14339" max="14339" width="6.5546875" style="70" customWidth="1"/>
    <col min="14340" max="14340" width="21" style="70" customWidth="1"/>
    <col min="14341" max="14341" width="23.5546875" style="70" customWidth="1"/>
    <col min="14342" max="14342" width="5.88671875" style="70" customWidth="1"/>
    <col min="14343" max="14343" width="6.6640625" style="70" customWidth="1"/>
    <col min="14344" max="14344" width="6.109375" style="70" customWidth="1"/>
    <col min="14345" max="14345" width="5.33203125" style="70" customWidth="1"/>
    <col min="14346" max="14346" width="6.33203125" style="70" customWidth="1"/>
    <col min="14347" max="14347" width="5.44140625" style="70" customWidth="1"/>
    <col min="14348" max="14348" width="8" style="70" customWidth="1"/>
    <col min="14349" max="14349" width="7.44140625" style="70" customWidth="1"/>
    <col min="14350" max="14350" width="9.33203125" style="70" customWidth="1"/>
    <col min="14351" max="14592" width="9.109375" style="70"/>
    <col min="14593" max="14593" width="37" style="70" customWidth="1"/>
    <col min="14594" max="14594" width="9.6640625" style="70" customWidth="1"/>
    <col min="14595" max="14595" width="6.5546875" style="70" customWidth="1"/>
    <col min="14596" max="14596" width="21" style="70" customWidth="1"/>
    <col min="14597" max="14597" width="23.5546875" style="70" customWidth="1"/>
    <col min="14598" max="14598" width="5.88671875" style="70" customWidth="1"/>
    <col min="14599" max="14599" width="6.6640625" style="70" customWidth="1"/>
    <col min="14600" max="14600" width="6.109375" style="70" customWidth="1"/>
    <col min="14601" max="14601" width="5.33203125" style="70" customWidth="1"/>
    <col min="14602" max="14602" width="6.33203125" style="70" customWidth="1"/>
    <col min="14603" max="14603" width="5.44140625" style="70" customWidth="1"/>
    <col min="14604" max="14604" width="8" style="70" customWidth="1"/>
    <col min="14605" max="14605" width="7.44140625" style="70" customWidth="1"/>
    <col min="14606" max="14606" width="9.33203125" style="70" customWidth="1"/>
    <col min="14607" max="14848" width="9.109375" style="70"/>
    <col min="14849" max="14849" width="37" style="70" customWidth="1"/>
    <col min="14850" max="14850" width="9.6640625" style="70" customWidth="1"/>
    <col min="14851" max="14851" width="6.5546875" style="70" customWidth="1"/>
    <col min="14852" max="14852" width="21" style="70" customWidth="1"/>
    <col min="14853" max="14853" width="23.5546875" style="70" customWidth="1"/>
    <col min="14854" max="14854" width="5.88671875" style="70" customWidth="1"/>
    <col min="14855" max="14855" width="6.6640625" style="70" customWidth="1"/>
    <col min="14856" max="14856" width="6.109375" style="70" customWidth="1"/>
    <col min="14857" max="14857" width="5.33203125" style="70" customWidth="1"/>
    <col min="14858" max="14858" width="6.33203125" style="70" customWidth="1"/>
    <col min="14859" max="14859" width="5.44140625" style="70" customWidth="1"/>
    <col min="14860" max="14860" width="8" style="70" customWidth="1"/>
    <col min="14861" max="14861" width="7.44140625" style="70" customWidth="1"/>
    <col min="14862" max="14862" width="9.33203125" style="70" customWidth="1"/>
    <col min="14863" max="15104" width="9.109375" style="70"/>
    <col min="15105" max="15105" width="37" style="70" customWidth="1"/>
    <col min="15106" max="15106" width="9.6640625" style="70" customWidth="1"/>
    <col min="15107" max="15107" width="6.5546875" style="70" customWidth="1"/>
    <col min="15108" max="15108" width="21" style="70" customWidth="1"/>
    <col min="15109" max="15109" width="23.5546875" style="70" customWidth="1"/>
    <col min="15110" max="15110" width="5.88671875" style="70" customWidth="1"/>
    <col min="15111" max="15111" width="6.6640625" style="70" customWidth="1"/>
    <col min="15112" max="15112" width="6.109375" style="70" customWidth="1"/>
    <col min="15113" max="15113" width="5.33203125" style="70" customWidth="1"/>
    <col min="15114" max="15114" width="6.33203125" style="70" customWidth="1"/>
    <col min="15115" max="15115" width="5.44140625" style="70" customWidth="1"/>
    <col min="15116" max="15116" width="8" style="70" customWidth="1"/>
    <col min="15117" max="15117" width="7.44140625" style="70" customWidth="1"/>
    <col min="15118" max="15118" width="9.33203125" style="70" customWidth="1"/>
    <col min="15119" max="15360" width="9.109375" style="70"/>
    <col min="15361" max="15361" width="37" style="70" customWidth="1"/>
    <col min="15362" max="15362" width="9.6640625" style="70" customWidth="1"/>
    <col min="15363" max="15363" width="6.5546875" style="70" customWidth="1"/>
    <col min="15364" max="15364" width="21" style="70" customWidth="1"/>
    <col min="15365" max="15365" width="23.5546875" style="70" customWidth="1"/>
    <col min="15366" max="15366" width="5.88671875" style="70" customWidth="1"/>
    <col min="15367" max="15367" width="6.6640625" style="70" customWidth="1"/>
    <col min="15368" max="15368" width="6.109375" style="70" customWidth="1"/>
    <col min="15369" max="15369" width="5.33203125" style="70" customWidth="1"/>
    <col min="15370" max="15370" width="6.33203125" style="70" customWidth="1"/>
    <col min="15371" max="15371" width="5.44140625" style="70" customWidth="1"/>
    <col min="15372" max="15372" width="8" style="70" customWidth="1"/>
    <col min="15373" max="15373" width="7.44140625" style="70" customWidth="1"/>
    <col min="15374" max="15374" width="9.33203125" style="70" customWidth="1"/>
    <col min="15375" max="15616" width="9.109375" style="70"/>
    <col min="15617" max="15617" width="37" style="70" customWidth="1"/>
    <col min="15618" max="15618" width="9.6640625" style="70" customWidth="1"/>
    <col min="15619" max="15619" width="6.5546875" style="70" customWidth="1"/>
    <col min="15620" max="15620" width="21" style="70" customWidth="1"/>
    <col min="15621" max="15621" width="23.5546875" style="70" customWidth="1"/>
    <col min="15622" max="15622" width="5.88671875" style="70" customWidth="1"/>
    <col min="15623" max="15623" width="6.6640625" style="70" customWidth="1"/>
    <col min="15624" max="15624" width="6.109375" style="70" customWidth="1"/>
    <col min="15625" max="15625" width="5.33203125" style="70" customWidth="1"/>
    <col min="15626" max="15626" width="6.33203125" style="70" customWidth="1"/>
    <col min="15627" max="15627" width="5.44140625" style="70" customWidth="1"/>
    <col min="15628" max="15628" width="8" style="70" customWidth="1"/>
    <col min="15629" max="15629" width="7.44140625" style="70" customWidth="1"/>
    <col min="15630" max="15630" width="9.33203125" style="70" customWidth="1"/>
    <col min="15631" max="15872" width="9.109375" style="70"/>
    <col min="15873" max="15873" width="37" style="70" customWidth="1"/>
    <col min="15874" max="15874" width="9.6640625" style="70" customWidth="1"/>
    <col min="15875" max="15875" width="6.5546875" style="70" customWidth="1"/>
    <col min="15876" max="15876" width="21" style="70" customWidth="1"/>
    <col min="15877" max="15877" width="23.5546875" style="70" customWidth="1"/>
    <col min="15878" max="15878" width="5.88671875" style="70" customWidth="1"/>
    <col min="15879" max="15879" width="6.6640625" style="70" customWidth="1"/>
    <col min="15880" max="15880" width="6.109375" style="70" customWidth="1"/>
    <col min="15881" max="15881" width="5.33203125" style="70" customWidth="1"/>
    <col min="15882" max="15882" width="6.33203125" style="70" customWidth="1"/>
    <col min="15883" max="15883" width="5.44140625" style="70" customWidth="1"/>
    <col min="15884" max="15884" width="8" style="70" customWidth="1"/>
    <col min="15885" max="15885" width="7.44140625" style="70" customWidth="1"/>
    <col min="15886" max="15886" width="9.33203125" style="70" customWidth="1"/>
    <col min="15887" max="16128" width="9.109375" style="70"/>
    <col min="16129" max="16129" width="37" style="70" customWidth="1"/>
    <col min="16130" max="16130" width="9.6640625" style="70" customWidth="1"/>
    <col min="16131" max="16131" width="6.5546875" style="70" customWidth="1"/>
    <col min="16132" max="16132" width="21" style="70" customWidth="1"/>
    <col min="16133" max="16133" width="23.5546875" style="70" customWidth="1"/>
    <col min="16134" max="16134" width="5.88671875" style="70" customWidth="1"/>
    <col min="16135" max="16135" width="6.6640625" style="70" customWidth="1"/>
    <col min="16136" max="16136" width="6.109375" style="70" customWidth="1"/>
    <col min="16137" max="16137" width="5.33203125" style="70" customWidth="1"/>
    <col min="16138" max="16138" width="6.33203125" style="70" customWidth="1"/>
    <col min="16139" max="16139" width="5.44140625" style="70" customWidth="1"/>
    <col min="16140" max="16140" width="8" style="70" customWidth="1"/>
    <col min="16141" max="16141" width="7.44140625" style="70" customWidth="1"/>
    <col min="16142" max="16142" width="9.33203125" style="70" customWidth="1"/>
    <col min="16143" max="16384" width="9.109375" style="70"/>
  </cols>
  <sheetData>
    <row r="1" spans="1:17" ht="13.5" hidden="1" customHeight="1">
      <c r="L1" s="530"/>
      <c r="M1" s="530"/>
      <c r="N1" s="134"/>
    </row>
    <row r="2" spans="1:17" s="271" customFormat="1" ht="18" customHeight="1">
      <c r="K2" s="213" t="s">
        <v>88</v>
      </c>
      <c r="M2" s="213"/>
      <c r="N2" s="213"/>
    </row>
    <row r="3" spans="1:17" s="271" customFormat="1" ht="51.75" customHeight="1">
      <c r="B3" s="64"/>
      <c r="C3" s="64"/>
      <c r="E3" s="273"/>
      <c r="F3" s="64"/>
      <c r="G3" s="64"/>
      <c r="H3" s="64"/>
      <c r="I3" s="64"/>
      <c r="J3" s="64"/>
      <c r="K3" s="446" t="s">
        <v>293</v>
      </c>
      <c r="L3" s="446"/>
      <c r="M3" s="446"/>
      <c r="N3" s="446"/>
      <c r="O3" s="276"/>
      <c r="Q3" s="217"/>
    </row>
    <row r="4" spans="1:17" s="271" customFormat="1" ht="15.75" customHeight="1">
      <c r="B4" s="64"/>
      <c r="C4" s="64"/>
      <c r="E4" s="273"/>
      <c r="F4" s="64"/>
      <c r="G4" s="64"/>
      <c r="H4" s="64"/>
      <c r="I4" s="64"/>
      <c r="J4" s="64"/>
      <c r="K4" s="64"/>
      <c r="L4" s="272"/>
      <c r="M4" s="277"/>
      <c r="N4" s="272"/>
    </row>
    <row r="5" spans="1:17" s="278" customFormat="1" ht="29.25" customHeight="1" thickBot="1">
      <c r="A5" s="445" t="s">
        <v>294</v>
      </c>
      <c r="B5" s="445"/>
      <c r="C5" s="445"/>
      <c r="D5" s="445"/>
      <c r="E5" s="445"/>
      <c r="F5" s="445"/>
      <c r="G5" s="445"/>
      <c r="H5" s="445"/>
      <c r="I5" s="445"/>
      <c r="J5" s="445"/>
      <c r="K5" s="445"/>
      <c r="L5" s="445"/>
      <c r="M5" s="445"/>
      <c r="N5" s="445"/>
    </row>
    <row r="6" spans="1:17" s="67" customFormat="1" ht="24" customHeight="1" thickBot="1">
      <c r="A6" s="463" t="s">
        <v>0</v>
      </c>
      <c r="B6" s="465" t="s">
        <v>89</v>
      </c>
      <c r="C6" s="463" t="s">
        <v>90</v>
      </c>
      <c r="D6" s="128" t="s">
        <v>484</v>
      </c>
      <c r="E6" s="129" t="s">
        <v>3</v>
      </c>
      <c r="F6" s="460" t="s">
        <v>92</v>
      </c>
      <c r="G6" s="467"/>
      <c r="H6" s="467"/>
      <c r="I6" s="467"/>
      <c r="J6" s="461"/>
      <c r="K6" s="468" t="s">
        <v>4</v>
      </c>
      <c r="L6" s="465" t="s">
        <v>5</v>
      </c>
      <c r="M6" s="465" t="s">
        <v>6</v>
      </c>
      <c r="N6" s="465" t="s">
        <v>8</v>
      </c>
    </row>
    <row r="7" spans="1:17" ht="26.25" customHeight="1" thickBot="1">
      <c r="A7" s="464"/>
      <c r="B7" s="466"/>
      <c r="C7" s="464"/>
      <c r="D7" s="460" t="s">
        <v>93</v>
      </c>
      <c r="E7" s="461"/>
      <c r="F7" s="68" t="s">
        <v>10</v>
      </c>
      <c r="G7" s="68" t="s">
        <v>170</v>
      </c>
      <c r="H7" s="130" t="s">
        <v>94</v>
      </c>
      <c r="I7" s="68" t="s">
        <v>12</v>
      </c>
      <c r="J7" s="68" t="s">
        <v>13</v>
      </c>
      <c r="K7" s="469"/>
      <c r="L7" s="466"/>
      <c r="M7" s="466"/>
      <c r="N7" s="466"/>
    </row>
    <row r="8" spans="1:17" s="131" customFormat="1" ht="6.6" customHeight="1">
      <c r="A8" s="531"/>
      <c r="B8" s="531"/>
      <c r="C8" s="531"/>
      <c r="D8" s="531"/>
      <c r="E8" s="531"/>
      <c r="F8" s="531"/>
      <c r="G8" s="531"/>
      <c r="H8" s="531"/>
      <c r="I8" s="531"/>
      <c r="J8" s="531"/>
      <c r="K8" s="531"/>
      <c r="L8" s="531"/>
      <c r="M8" s="531"/>
      <c r="N8" s="132"/>
    </row>
    <row r="9" spans="1:17" ht="18" customHeight="1">
      <c r="A9" s="512" t="s">
        <v>474</v>
      </c>
      <c r="B9" s="512"/>
      <c r="C9" s="512"/>
      <c r="D9" s="512"/>
      <c r="E9" s="512"/>
      <c r="F9" s="512"/>
      <c r="G9" s="512"/>
      <c r="H9" s="512"/>
      <c r="I9" s="512"/>
      <c r="J9" s="512"/>
      <c r="K9" s="512"/>
      <c r="L9" s="512"/>
      <c r="M9" s="512"/>
      <c r="N9" s="512"/>
    </row>
    <row r="10" spans="1:17" s="127" customFormat="1" ht="21" customHeight="1">
      <c r="A10" s="512" t="s">
        <v>171</v>
      </c>
      <c r="B10" s="512"/>
      <c r="C10" s="512"/>
      <c r="D10" s="512"/>
      <c r="E10" s="512"/>
      <c r="F10" s="512"/>
      <c r="G10" s="512"/>
      <c r="H10" s="512"/>
      <c r="I10" s="512"/>
      <c r="J10" s="512"/>
      <c r="K10" s="512"/>
      <c r="L10" s="512"/>
      <c r="M10" s="512"/>
      <c r="N10" s="512"/>
    </row>
    <row r="11" spans="1:17" s="81" customFormat="1" ht="31.2" customHeight="1">
      <c r="A11" s="462" t="s">
        <v>172</v>
      </c>
      <c r="B11" s="462"/>
      <c r="C11" s="462"/>
      <c r="D11" s="462"/>
      <c r="E11" s="462"/>
      <c r="F11" s="462"/>
      <c r="G11" s="462"/>
      <c r="H11" s="462"/>
      <c r="I11" s="462"/>
      <c r="J11" s="462"/>
      <c r="K11" s="462"/>
      <c r="L11" s="462"/>
      <c r="M11" s="462"/>
      <c r="N11" s="82"/>
    </row>
    <row r="12" spans="1:17" s="368" customFormat="1" ht="15.6">
      <c r="A12" s="527" t="s">
        <v>166</v>
      </c>
      <c r="B12" s="528"/>
      <c r="C12" s="528"/>
      <c r="D12" s="528"/>
      <c r="E12" s="528"/>
      <c r="F12" s="528"/>
      <c r="G12" s="528"/>
      <c r="H12" s="528"/>
      <c r="I12" s="528"/>
      <c r="J12" s="528"/>
      <c r="K12" s="528"/>
      <c r="L12" s="528"/>
      <c r="M12" s="528"/>
      <c r="N12" s="528"/>
      <c r="P12" s="369"/>
    </row>
    <row r="13" spans="1:17" s="139" customFormat="1" ht="48.6" customHeight="1">
      <c r="A13" s="373" t="s">
        <v>413</v>
      </c>
      <c r="B13" s="136" t="s">
        <v>62</v>
      </c>
      <c r="C13" s="136">
        <v>3</v>
      </c>
      <c r="D13" s="137" t="s">
        <v>163</v>
      </c>
      <c r="E13" s="137" t="s">
        <v>259</v>
      </c>
      <c r="F13" s="136">
        <v>60</v>
      </c>
      <c r="G13" s="136">
        <v>6</v>
      </c>
      <c r="H13" s="136">
        <v>16</v>
      </c>
      <c r="I13" s="136"/>
      <c r="J13" s="136">
        <f>SUM(F13:I13)</f>
        <v>82</v>
      </c>
      <c r="K13" s="136" t="s">
        <v>15</v>
      </c>
      <c r="L13" s="136">
        <v>1001200</v>
      </c>
      <c r="M13" s="136">
        <f>SUM(C13*J13)</f>
        <v>246</v>
      </c>
      <c r="N13" s="374"/>
    </row>
    <row r="14" spans="1:17" s="372" customFormat="1" ht="16.2" customHeight="1">
      <c r="A14" s="481" t="s">
        <v>33</v>
      </c>
      <c r="B14" s="481"/>
      <c r="C14" s="481"/>
      <c r="D14" s="481"/>
      <c r="E14" s="481"/>
      <c r="F14" s="481"/>
      <c r="G14" s="481"/>
      <c r="H14" s="481"/>
      <c r="I14" s="481"/>
      <c r="J14" s="481"/>
      <c r="K14" s="481"/>
      <c r="L14" s="481"/>
      <c r="M14" s="481"/>
      <c r="N14" s="481"/>
      <c r="O14" s="370"/>
      <c r="P14" s="371"/>
    </row>
    <row r="15" spans="1:17" s="139" customFormat="1" ht="48.6" customHeight="1">
      <c r="A15" s="373" t="s">
        <v>414</v>
      </c>
      <c r="B15" s="136" t="s">
        <v>116</v>
      </c>
      <c r="C15" s="136">
        <v>5</v>
      </c>
      <c r="D15" s="137" t="s">
        <v>163</v>
      </c>
      <c r="E15" s="137" t="s">
        <v>259</v>
      </c>
      <c r="F15" s="136">
        <v>40</v>
      </c>
      <c r="G15" s="136">
        <v>5</v>
      </c>
      <c r="H15" s="136">
        <v>17</v>
      </c>
      <c r="I15" s="136"/>
      <c r="J15" s="136">
        <f>SUM(F15:I15)</f>
        <v>62</v>
      </c>
      <c r="K15" s="136" t="s">
        <v>15</v>
      </c>
      <c r="L15" s="136">
        <v>1001200</v>
      </c>
      <c r="M15" s="136">
        <f>SUM(C15*J15)</f>
        <v>310</v>
      </c>
      <c r="N15" s="374"/>
    </row>
    <row r="16" spans="1:17" s="372" customFormat="1" ht="16.2" customHeight="1">
      <c r="A16" s="481" t="s">
        <v>38</v>
      </c>
      <c r="B16" s="481"/>
      <c r="C16" s="481"/>
      <c r="D16" s="481"/>
      <c r="E16" s="481"/>
      <c r="F16" s="481"/>
      <c r="G16" s="481"/>
      <c r="H16" s="481"/>
      <c r="I16" s="481"/>
      <c r="J16" s="481"/>
      <c r="K16" s="481"/>
      <c r="L16" s="481"/>
      <c r="M16" s="481"/>
      <c r="N16" s="481"/>
      <c r="O16" s="370"/>
      <c r="P16" s="371"/>
    </row>
    <row r="17" spans="1:16" s="139" customFormat="1" ht="48.6" customHeight="1">
      <c r="A17" s="135" t="s">
        <v>415</v>
      </c>
      <c r="B17" s="136" t="s">
        <v>62</v>
      </c>
      <c r="C17" s="136">
        <v>3</v>
      </c>
      <c r="D17" s="137" t="s">
        <v>163</v>
      </c>
      <c r="E17" s="137" t="s">
        <v>259</v>
      </c>
      <c r="F17" s="136">
        <v>120</v>
      </c>
      <c r="G17" s="136">
        <v>12</v>
      </c>
      <c r="H17" s="136">
        <v>24</v>
      </c>
      <c r="I17" s="136"/>
      <c r="J17" s="136">
        <f>SUM(F17:I17)</f>
        <v>156</v>
      </c>
      <c r="K17" s="136" t="s">
        <v>15</v>
      </c>
      <c r="L17" s="136">
        <v>1001200</v>
      </c>
      <c r="M17" s="136">
        <f>SUM(C17*J17)</f>
        <v>468</v>
      </c>
      <c r="N17" s="138"/>
    </row>
    <row r="18" spans="1:16" s="372" customFormat="1" ht="16.2" customHeight="1">
      <c r="A18" s="481" t="s">
        <v>167</v>
      </c>
      <c r="B18" s="481"/>
      <c r="C18" s="481"/>
      <c r="D18" s="481"/>
      <c r="E18" s="481"/>
      <c r="F18" s="481"/>
      <c r="G18" s="481"/>
      <c r="H18" s="481"/>
      <c r="I18" s="481"/>
      <c r="J18" s="481"/>
      <c r="K18" s="481"/>
      <c r="L18" s="481"/>
      <c r="M18" s="481"/>
      <c r="N18" s="481"/>
      <c r="O18" s="370"/>
      <c r="P18" s="371"/>
    </row>
    <row r="19" spans="1:16" s="139" customFormat="1" ht="82.2" customHeight="1">
      <c r="A19" s="135" t="s">
        <v>416</v>
      </c>
      <c r="B19" s="136" t="s">
        <v>78</v>
      </c>
      <c r="C19" s="136">
        <v>3</v>
      </c>
      <c r="D19" s="137" t="s">
        <v>163</v>
      </c>
      <c r="E19" s="137" t="s">
        <v>259</v>
      </c>
      <c r="F19" s="136">
        <v>120</v>
      </c>
      <c r="G19" s="136">
        <v>40</v>
      </c>
      <c r="H19" s="136">
        <v>23</v>
      </c>
      <c r="I19" s="136"/>
      <c r="J19" s="136">
        <f>SUM(F19:I19)</f>
        <v>183</v>
      </c>
      <c r="K19" s="136" t="s">
        <v>15</v>
      </c>
      <c r="L19" s="136">
        <v>1001200</v>
      </c>
      <c r="M19" s="136">
        <f>SUM(C19*J19)</f>
        <v>549</v>
      </c>
      <c r="N19" s="138"/>
    </row>
    <row r="20" spans="1:16" s="372" customFormat="1" ht="16.2" customHeight="1">
      <c r="A20" s="481" t="s">
        <v>161</v>
      </c>
      <c r="B20" s="481"/>
      <c r="C20" s="481"/>
      <c r="D20" s="481"/>
      <c r="E20" s="481"/>
      <c r="F20" s="481"/>
      <c r="G20" s="481"/>
      <c r="H20" s="481"/>
      <c r="I20" s="481"/>
      <c r="J20" s="481"/>
      <c r="K20" s="481"/>
      <c r="L20" s="481"/>
      <c r="M20" s="481"/>
      <c r="N20" s="481"/>
      <c r="O20" s="370"/>
      <c r="P20" s="371"/>
    </row>
    <row r="21" spans="1:16" s="139" customFormat="1" ht="66" customHeight="1">
      <c r="A21" s="140" t="s">
        <v>417</v>
      </c>
      <c r="B21" s="141" t="s">
        <v>237</v>
      </c>
      <c r="C21" s="141">
        <v>4</v>
      </c>
      <c r="D21" s="142" t="s">
        <v>163</v>
      </c>
      <c r="E21" s="142" t="s">
        <v>259</v>
      </c>
      <c r="F21" s="141">
        <v>81</v>
      </c>
      <c r="G21" s="141">
        <v>18</v>
      </c>
      <c r="H21" s="141">
        <v>21</v>
      </c>
      <c r="I21" s="141"/>
      <c r="J21" s="141">
        <f>SUM(F21:I21)</f>
        <v>120</v>
      </c>
      <c r="K21" s="141" t="s">
        <v>15</v>
      </c>
      <c r="L21" s="141">
        <v>1001200</v>
      </c>
      <c r="M21" s="141">
        <f>SUM(C21*J21)</f>
        <v>480</v>
      </c>
      <c r="N21" s="143"/>
    </row>
    <row r="22" spans="1:16" s="147" customFormat="1" ht="13.8">
      <c r="A22" s="366" t="s">
        <v>418</v>
      </c>
      <c r="B22" s="145"/>
      <c r="C22" s="145">
        <f>SUM(C21,C19,C17,C15,C13)</f>
        <v>18</v>
      </c>
      <c r="D22" s="145"/>
      <c r="E22" s="145"/>
      <c r="F22" s="145">
        <f>SUM(F21,F19,F17,F15,F13)</f>
        <v>421</v>
      </c>
      <c r="G22" s="145">
        <f>SUM(G21,G19,G17,G15,G13)</f>
        <v>81</v>
      </c>
      <c r="H22" s="145">
        <f>SUM(H21,H19,H17,H15,H13)</f>
        <v>101</v>
      </c>
      <c r="I22" s="145"/>
      <c r="J22" s="145">
        <f>SUM(F22:I22)</f>
        <v>603</v>
      </c>
      <c r="K22" s="145"/>
      <c r="L22" s="145"/>
      <c r="M22" s="145">
        <f>SUM(M21,M19,M17,M15,M13)</f>
        <v>2053</v>
      </c>
      <c r="N22" s="367"/>
      <c r="O22" s="146"/>
    </row>
    <row r="23" spans="1:16" s="372" customFormat="1" ht="30" customHeight="1">
      <c r="A23" s="526" t="s">
        <v>419</v>
      </c>
      <c r="B23" s="526"/>
      <c r="C23" s="526"/>
      <c r="D23" s="526"/>
      <c r="E23" s="526"/>
      <c r="F23" s="526"/>
      <c r="G23" s="526"/>
      <c r="H23" s="526"/>
      <c r="I23" s="526"/>
      <c r="J23" s="526"/>
      <c r="K23" s="526"/>
      <c r="L23" s="526"/>
      <c r="M23" s="526"/>
      <c r="N23" s="526"/>
      <c r="O23" s="370"/>
      <c r="P23" s="371"/>
    </row>
    <row r="24" spans="1:16" s="139" customFormat="1" ht="54.6" customHeight="1">
      <c r="A24" s="144" t="s">
        <v>475</v>
      </c>
      <c r="B24" s="136" t="s">
        <v>105</v>
      </c>
      <c r="C24" s="136">
        <v>3</v>
      </c>
      <c r="D24" s="164" t="s">
        <v>163</v>
      </c>
      <c r="E24" s="137" t="s">
        <v>420</v>
      </c>
      <c r="F24" s="136">
        <v>110</v>
      </c>
      <c r="G24" s="136">
        <v>22</v>
      </c>
      <c r="H24" s="136"/>
      <c r="I24" s="136"/>
      <c r="J24" s="136">
        <f>SUM(F24,G24,H24)</f>
        <v>132</v>
      </c>
      <c r="K24" s="136" t="s">
        <v>15</v>
      </c>
      <c r="L24" s="136">
        <v>1001200</v>
      </c>
      <c r="M24" s="136">
        <f>SUM(C24*J24)</f>
        <v>396</v>
      </c>
      <c r="N24" s="138"/>
    </row>
    <row r="25" spans="1:16" s="139" customFormat="1" ht="54.6" customHeight="1">
      <c r="A25" s="144" t="s">
        <v>476</v>
      </c>
      <c r="B25" s="136" t="s">
        <v>57</v>
      </c>
      <c r="C25" s="136">
        <v>2</v>
      </c>
      <c r="D25" s="164" t="s">
        <v>163</v>
      </c>
      <c r="E25" s="137" t="s">
        <v>420</v>
      </c>
      <c r="F25" s="136">
        <v>88</v>
      </c>
      <c r="G25" s="136">
        <v>22</v>
      </c>
      <c r="H25" s="136">
        <v>13</v>
      </c>
      <c r="I25" s="136"/>
      <c r="J25" s="136">
        <f>SUM(F25,G25,H25)</f>
        <v>123</v>
      </c>
      <c r="K25" s="136" t="s">
        <v>15</v>
      </c>
      <c r="L25" s="136">
        <v>1001200</v>
      </c>
      <c r="M25" s="136">
        <f>SUM(C25*J25)</f>
        <v>246</v>
      </c>
      <c r="N25" s="138"/>
    </row>
    <row r="26" spans="1:16" s="139" customFormat="1" ht="54.6" customHeight="1">
      <c r="A26" s="144" t="s">
        <v>477</v>
      </c>
      <c r="B26" s="136" t="s">
        <v>78</v>
      </c>
      <c r="C26" s="136">
        <v>3</v>
      </c>
      <c r="D26" s="164" t="s">
        <v>163</v>
      </c>
      <c r="E26" s="137" t="s">
        <v>420</v>
      </c>
      <c r="F26" s="136">
        <v>88</v>
      </c>
      <c r="G26" s="136">
        <v>22</v>
      </c>
      <c r="H26" s="136">
        <v>30</v>
      </c>
      <c r="I26" s="136"/>
      <c r="J26" s="136">
        <f>SUM(F26,G26,H26)</f>
        <v>140</v>
      </c>
      <c r="K26" s="136" t="s">
        <v>15</v>
      </c>
      <c r="L26" s="136">
        <v>1001200</v>
      </c>
      <c r="M26" s="136">
        <f>SUM(C26*J26)</f>
        <v>420</v>
      </c>
      <c r="N26" s="138"/>
    </row>
    <row r="27" spans="1:16" s="139" customFormat="1" ht="54.6" customHeight="1">
      <c r="A27" s="144" t="s">
        <v>478</v>
      </c>
      <c r="B27" s="136" t="s">
        <v>61</v>
      </c>
      <c r="C27" s="136">
        <v>3</v>
      </c>
      <c r="D27" s="164" t="s">
        <v>163</v>
      </c>
      <c r="E27" s="137" t="s">
        <v>420</v>
      </c>
      <c r="F27" s="136">
        <v>110</v>
      </c>
      <c r="G27" s="136">
        <v>22</v>
      </c>
      <c r="H27" s="136"/>
      <c r="I27" s="136"/>
      <c r="J27" s="136">
        <f>SUM(F27,G27,H27)</f>
        <v>132</v>
      </c>
      <c r="K27" s="136" t="s">
        <v>15</v>
      </c>
      <c r="L27" s="136">
        <v>1001200</v>
      </c>
      <c r="M27" s="136">
        <f>SUM(C27*J27)</f>
        <v>396</v>
      </c>
      <c r="N27" s="138"/>
    </row>
    <row r="28" spans="1:16" s="147" customFormat="1" ht="13.8">
      <c r="A28" s="366" t="s">
        <v>261</v>
      </c>
      <c r="B28" s="145"/>
      <c r="C28" s="145">
        <v>11</v>
      </c>
      <c r="D28" s="145"/>
      <c r="E28" s="145"/>
      <c r="F28" s="145">
        <f>SUM(F24:F27)</f>
        <v>396</v>
      </c>
      <c r="G28" s="145">
        <f>SUM(G24:G27)</f>
        <v>88</v>
      </c>
      <c r="H28" s="145">
        <f>SUM(H24:H27)</f>
        <v>43</v>
      </c>
      <c r="I28" s="145"/>
      <c r="J28" s="145">
        <f>SUM(J24:J27)</f>
        <v>527</v>
      </c>
      <c r="K28" s="145"/>
      <c r="L28" s="145"/>
      <c r="M28" s="145">
        <f>SUM(M24:M27)</f>
        <v>1458</v>
      </c>
      <c r="N28" s="367"/>
      <c r="O28" s="146"/>
    </row>
    <row r="29" spans="1:16" s="139" customFormat="1" ht="130.19999999999999" customHeight="1">
      <c r="A29" s="144" t="s">
        <v>479</v>
      </c>
      <c r="B29" s="136" t="s">
        <v>105</v>
      </c>
      <c r="C29" s="136">
        <v>3</v>
      </c>
      <c r="D29" s="164" t="s">
        <v>163</v>
      </c>
      <c r="E29" s="137" t="s">
        <v>421</v>
      </c>
      <c r="F29" s="136">
        <v>77</v>
      </c>
      <c r="G29" s="136">
        <v>11</v>
      </c>
      <c r="H29" s="136">
        <v>22</v>
      </c>
      <c r="I29" s="136"/>
      <c r="J29" s="136">
        <v>110</v>
      </c>
      <c r="K29" s="136" t="s">
        <v>15</v>
      </c>
      <c r="L29" s="136">
        <v>1001200</v>
      </c>
      <c r="M29" s="136">
        <v>330</v>
      </c>
      <c r="N29" s="138">
        <v>474731</v>
      </c>
    </row>
    <row r="30" spans="1:16" s="139" customFormat="1" ht="130.19999999999999" customHeight="1">
      <c r="A30" s="144" t="s">
        <v>480</v>
      </c>
      <c r="B30" s="136" t="s">
        <v>57</v>
      </c>
      <c r="C30" s="136">
        <v>2</v>
      </c>
      <c r="D30" s="164" t="s">
        <v>163</v>
      </c>
      <c r="E30" s="137" t="s">
        <v>421</v>
      </c>
      <c r="F30" s="136">
        <v>66</v>
      </c>
      <c r="G30" s="136">
        <v>11</v>
      </c>
      <c r="H30" s="136"/>
      <c r="I30" s="136"/>
      <c r="J30" s="136">
        <v>77</v>
      </c>
      <c r="K30" s="136" t="s">
        <v>15</v>
      </c>
      <c r="L30" s="136">
        <v>1001200</v>
      </c>
      <c r="M30" s="136">
        <v>154</v>
      </c>
      <c r="N30" s="138">
        <v>212109</v>
      </c>
    </row>
    <row r="31" spans="1:16" s="139" customFormat="1" ht="130.19999999999999" customHeight="1">
      <c r="A31" s="144" t="s">
        <v>481</v>
      </c>
      <c r="B31" s="136" t="s">
        <v>78</v>
      </c>
      <c r="C31" s="136">
        <v>3</v>
      </c>
      <c r="D31" s="164" t="s">
        <v>163</v>
      </c>
      <c r="E31" s="137" t="s">
        <v>421</v>
      </c>
      <c r="F31" s="136">
        <v>44</v>
      </c>
      <c r="G31" s="136">
        <v>11</v>
      </c>
      <c r="H31" s="136"/>
      <c r="I31" s="136"/>
      <c r="J31" s="136">
        <v>55</v>
      </c>
      <c r="K31" s="136" t="s">
        <v>15</v>
      </c>
      <c r="L31" s="136">
        <v>1001200</v>
      </c>
      <c r="M31" s="136">
        <v>165</v>
      </c>
      <c r="N31" s="138"/>
    </row>
    <row r="32" spans="1:16" s="139" customFormat="1" ht="130.19999999999999" customHeight="1">
      <c r="A32" s="144" t="s">
        <v>482</v>
      </c>
      <c r="B32" s="136" t="s">
        <v>61</v>
      </c>
      <c r="C32" s="136">
        <v>3</v>
      </c>
      <c r="D32" s="164" t="s">
        <v>163</v>
      </c>
      <c r="E32" s="137" t="s">
        <v>421</v>
      </c>
      <c r="F32" s="136">
        <v>77</v>
      </c>
      <c r="G32" s="136">
        <v>11</v>
      </c>
      <c r="H32" s="136">
        <v>25</v>
      </c>
      <c r="I32" s="136"/>
      <c r="J32" s="136">
        <v>113</v>
      </c>
      <c r="K32" s="136" t="s">
        <v>15</v>
      </c>
      <c r="L32" s="136">
        <v>1001200</v>
      </c>
      <c r="M32" s="136">
        <v>339</v>
      </c>
      <c r="N32" s="138"/>
    </row>
    <row r="33" spans="1:255" s="147" customFormat="1" ht="13.8">
      <c r="A33" s="366" t="s">
        <v>260</v>
      </c>
      <c r="B33" s="145"/>
      <c r="C33" s="145">
        <f>SUM(C29:C32)</f>
        <v>11</v>
      </c>
      <c r="D33" s="145"/>
      <c r="E33" s="145"/>
      <c r="F33" s="145">
        <f>SUM(F29:F32)</f>
        <v>264</v>
      </c>
      <c r="G33" s="145">
        <f>SUM(G29:G32)</f>
        <v>44</v>
      </c>
      <c r="H33" s="145">
        <f>SUM(H29:H32)</f>
        <v>47</v>
      </c>
      <c r="I33" s="145"/>
      <c r="J33" s="145">
        <f>SUM(J29:J32)</f>
        <v>355</v>
      </c>
      <c r="K33" s="145"/>
      <c r="L33" s="145"/>
      <c r="M33" s="145">
        <f>SUM(M29:M32)</f>
        <v>988</v>
      </c>
      <c r="N33" s="367"/>
      <c r="O33" s="146"/>
    </row>
    <row r="34" spans="1:255" s="147" customFormat="1" ht="13.8">
      <c r="A34" s="366" t="s">
        <v>422</v>
      </c>
      <c r="B34" s="145"/>
      <c r="C34" s="145">
        <f>SUM(C28,C33)</f>
        <v>22</v>
      </c>
      <c r="D34" s="145"/>
      <c r="E34" s="145"/>
      <c r="F34" s="145">
        <f>SUM(F28,F33)</f>
        <v>660</v>
      </c>
      <c r="G34" s="145">
        <f>SUM(G28,G33)</f>
        <v>132</v>
      </c>
      <c r="H34" s="145">
        <f>SUM(H28,H33)</f>
        <v>90</v>
      </c>
      <c r="I34" s="145"/>
      <c r="J34" s="145">
        <f>SUM(J28,J33)</f>
        <v>882</v>
      </c>
      <c r="K34" s="145"/>
      <c r="L34" s="145"/>
      <c r="M34" s="145">
        <f>SUM(M28,M33)</f>
        <v>2446</v>
      </c>
      <c r="N34" s="367"/>
      <c r="O34" s="146"/>
    </row>
    <row r="35" spans="1:255" s="354" customFormat="1" ht="15.6">
      <c r="A35" s="363" t="s">
        <v>173</v>
      </c>
      <c r="B35" s="364"/>
      <c r="C35" s="364">
        <f>SUM(C22,C34)</f>
        <v>40</v>
      </c>
      <c r="D35" s="356" t="s">
        <v>262</v>
      </c>
      <c r="E35" s="364"/>
      <c r="F35" s="364">
        <f>SUM(F22,F34)</f>
        <v>1081</v>
      </c>
      <c r="G35" s="364">
        <f>SUM(G22,G34)</f>
        <v>213</v>
      </c>
      <c r="H35" s="364">
        <f>SUM(H22,H34)</f>
        <v>191</v>
      </c>
      <c r="I35" s="364"/>
      <c r="J35" s="364">
        <f>SUM(J22,J34)</f>
        <v>1485</v>
      </c>
      <c r="K35" s="364"/>
      <c r="L35" s="364"/>
      <c r="M35" s="364">
        <f>SUM(M22,M34)</f>
        <v>4499</v>
      </c>
      <c r="N35" s="365"/>
      <c r="O35" s="355"/>
    </row>
    <row r="36" spans="1:255" s="126" customFormat="1" ht="7.95" customHeight="1">
      <c r="A36" s="357"/>
      <c r="B36" s="358"/>
      <c r="C36" s="359"/>
      <c r="D36" s="358"/>
      <c r="E36" s="360"/>
      <c r="F36" s="361"/>
      <c r="G36" s="361"/>
      <c r="H36" s="361"/>
      <c r="I36" s="361"/>
      <c r="J36" s="361"/>
      <c r="K36" s="361"/>
      <c r="L36" s="361"/>
      <c r="M36" s="361"/>
      <c r="N36" s="362"/>
      <c r="O36" s="148"/>
      <c r="P36" s="148"/>
      <c r="Q36" s="148"/>
      <c r="R36" s="134"/>
      <c r="S36" s="149"/>
      <c r="T36" s="149"/>
      <c r="U36" s="149"/>
      <c r="V36" s="149"/>
      <c r="W36" s="149"/>
      <c r="X36" s="149"/>
      <c r="Y36" s="149"/>
      <c r="Z36" s="149"/>
      <c r="AA36" s="150"/>
      <c r="AB36" s="151"/>
      <c r="AC36" s="148"/>
      <c r="AD36" s="148"/>
      <c r="AE36" s="148"/>
      <c r="AF36" s="134"/>
      <c r="AG36" s="149"/>
      <c r="AH36" s="149"/>
      <c r="AI36" s="149"/>
      <c r="AJ36" s="149"/>
      <c r="AK36" s="149"/>
      <c r="AL36" s="149"/>
      <c r="AM36" s="149"/>
      <c r="AN36" s="149"/>
      <c r="AO36" s="150"/>
      <c r="AP36" s="151"/>
      <c r="AQ36" s="148"/>
      <c r="AR36" s="148"/>
      <c r="AS36" s="148"/>
      <c r="AT36" s="134"/>
      <c r="AU36" s="149"/>
      <c r="AV36" s="149"/>
      <c r="AW36" s="149"/>
      <c r="AX36" s="149"/>
      <c r="AY36" s="149"/>
      <c r="AZ36" s="149"/>
      <c r="BA36" s="149"/>
      <c r="BB36" s="149"/>
      <c r="BC36" s="150"/>
      <c r="BD36" s="151"/>
      <c r="BE36" s="148"/>
      <c r="BF36" s="148"/>
      <c r="BG36" s="148"/>
      <c r="BH36" s="134"/>
      <c r="BI36" s="149"/>
      <c r="BJ36" s="149"/>
      <c r="BK36" s="149"/>
      <c r="BL36" s="149"/>
      <c r="BM36" s="149"/>
      <c r="BN36" s="149"/>
      <c r="BO36" s="149"/>
      <c r="BP36" s="149"/>
      <c r="BQ36" s="150"/>
      <c r="BR36" s="151"/>
      <c r="BS36" s="148"/>
      <c r="BT36" s="148"/>
      <c r="BU36" s="148"/>
      <c r="BV36" s="134"/>
      <c r="BW36" s="149"/>
      <c r="BX36" s="149"/>
      <c r="BY36" s="149"/>
      <c r="BZ36" s="149"/>
      <c r="CA36" s="149"/>
      <c r="CB36" s="149"/>
      <c r="CC36" s="149"/>
      <c r="CD36" s="149"/>
      <c r="CE36" s="150"/>
      <c r="CF36" s="151"/>
      <c r="CG36" s="148"/>
      <c r="CH36" s="148"/>
      <c r="CI36" s="148"/>
      <c r="CJ36" s="134"/>
      <c r="CK36" s="149"/>
      <c r="CL36" s="149"/>
      <c r="CM36" s="149"/>
      <c r="CN36" s="149"/>
      <c r="CO36" s="149"/>
      <c r="CP36" s="149"/>
      <c r="CQ36" s="149"/>
      <c r="CR36" s="149"/>
      <c r="CS36" s="150"/>
      <c r="CT36" s="151"/>
      <c r="CU36" s="148"/>
      <c r="CV36" s="148"/>
      <c r="CW36" s="148"/>
      <c r="CX36" s="134"/>
      <c r="CY36" s="149"/>
      <c r="CZ36" s="149"/>
      <c r="DA36" s="149"/>
      <c r="DB36" s="149"/>
      <c r="DC36" s="149"/>
      <c r="DD36" s="149"/>
      <c r="DE36" s="149"/>
      <c r="DF36" s="149"/>
      <c r="DG36" s="150"/>
      <c r="DH36" s="151"/>
      <c r="DI36" s="148"/>
      <c r="DJ36" s="148"/>
      <c r="DK36" s="148"/>
      <c r="DL36" s="134"/>
      <c r="DM36" s="149"/>
      <c r="DN36" s="149"/>
      <c r="DO36" s="149"/>
      <c r="DP36" s="149"/>
      <c r="DQ36" s="149"/>
      <c r="DR36" s="149"/>
      <c r="DS36" s="149"/>
      <c r="DT36" s="149"/>
      <c r="DU36" s="150"/>
      <c r="DV36" s="151"/>
      <c r="DW36" s="148"/>
      <c r="DX36" s="148"/>
      <c r="DY36" s="148"/>
      <c r="DZ36" s="134"/>
      <c r="EA36" s="149"/>
      <c r="EB36" s="149"/>
      <c r="EC36" s="149"/>
      <c r="ED36" s="149"/>
      <c r="EE36" s="149"/>
      <c r="EF36" s="149"/>
      <c r="EG36" s="149"/>
      <c r="EH36" s="149"/>
      <c r="EI36" s="150"/>
      <c r="EJ36" s="151"/>
      <c r="EK36" s="148"/>
      <c r="EL36" s="148"/>
      <c r="EM36" s="148"/>
      <c r="EN36" s="134"/>
      <c r="EO36" s="149"/>
      <c r="EP36" s="149"/>
      <c r="EQ36" s="149"/>
      <c r="ER36" s="149"/>
      <c r="ES36" s="149"/>
      <c r="ET36" s="149"/>
      <c r="EU36" s="149"/>
      <c r="EV36" s="149"/>
      <c r="EW36" s="150"/>
      <c r="EX36" s="151"/>
      <c r="EY36" s="148"/>
      <c r="EZ36" s="148"/>
      <c r="FA36" s="148"/>
      <c r="FB36" s="134"/>
      <c r="FC36" s="149"/>
      <c r="FD36" s="149"/>
      <c r="FE36" s="149"/>
      <c r="FF36" s="149"/>
      <c r="FG36" s="149"/>
      <c r="FH36" s="149"/>
      <c r="FI36" s="149"/>
      <c r="FJ36" s="149"/>
      <c r="FK36" s="150"/>
      <c r="FL36" s="151"/>
      <c r="FM36" s="148"/>
      <c r="FN36" s="148"/>
      <c r="FO36" s="148"/>
      <c r="FP36" s="134"/>
      <c r="FQ36" s="149"/>
      <c r="FR36" s="149"/>
      <c r="FS36" s="149"/>
      <c r="FT36" s="149"/>
      <c r="FU36" s="149"/>
      <c r="FV36" s="149"/>
      <c r="FW36" s="149"/>
      <c r="FX36" s="149"/>
      <c r="FY36" s="150"/>
      <c r="FZ36" s="151"/>
      <c r="GA36" s="148"/>
      <c r="GB36" s="148"/>
      <c r="GC36" s="148"/>
      <c r="GD36" s="134"/>
      <c r="GE36" s="149"/>
      <c r="GF36" s="149"/>
      <c r="GG36" s="149"/>
      <c r="GH36" s="149"/>
      <c r="GI36" s="149"/>
      <c r="GJ36" s="149"/>
      <c r="GK36" s="149"/>
      <c r="GL36" s="149"/>
      <c r="GM36" s="150"/>
      <c r="GN36" s="151"/>
      <c r="GO36" s="148"/>
      <c r="GP36" s="148"/>
      <c r="GQ36" s="148"/>
      <c r="GR36" s="134"/>
      <c r="GS36" s="149"/>
      <c r="GT36" s="149"/>
      <c r="GU36" s="149"/>
      <c r="GV36" s="149"/>
      <c r="GW36" s="149"/>
      <c r="GX36" s="149"/>
      <c r="GY36" s="149"/>
      <c r="GZ36" s="149"/>
      <c r="HA36" s="150"/>
      <c r="HB36" s="151"/>
      <c r="HC36" s="148"/>
      <c r="HD36" s="148"/>
      <c r="HE36" s="148"/>
      <c r="HF36" s="134"/>
      <c r="HG36" s="149"/>
      <c r="HH36" s="149"/>
      <c r="HI36" s="149"/>
      <c r="HJ36" s="149"/>
      <c r="HK36" s="149"/>
      <c r="HL36" s="149"/>
      <c r="HM36" s="149"/>
      <c r="HN36" s="149"/>
      <c r="HO36" s="150"/>
      <c r="HP36" s="151"/>
      <c r="HQ36" s="148"/>
      <c r="HR36" s="148"/>
      <c r="HS36" s="148"/>
      <c r="HT36" s="134"/>
      <c r="HU36" s="149"/>
      <c r="HV36" s="149"/>
      <c r="HW36" s="149"/>
      <c r="HX36" s="149"/>
      <c r="HY36" s="149"/>
      <c r="HZ36" s="149"/>
      <c r="IA36" s="149"/>
      <c r="IB36" s="149"/>
      <c r="IC36" s="150"/>
      <c r="ID36" s="151"/>
      <c r="IE36" s="148"/>
      <c r="IF36" s="148"/>
      <c r="IG36" s="148"/>
      <c r="IH36" s="134"/>
      <c r="II36" s="149"/>
      <c r="IJ36" s="149"/>
      <c r="IK36" s="149"/>
      <c r="IL36" s="149"/>
      <c r="IM36" s="149"/>
      <c r="IN36" s="149"/>
      <c r="IO36" s="149"/>
      <c r="IP36" s="149"/>
      <c r="IQ36" s="150"/>
      <c r="IR36" s="151"/>
      <c r="IS36" s="148"/>
      <c r="IT36" s="148"/>
      <c r="IU36" s="148"/>
    </row>
    <row r="37" spans="1:255">
      <c r="A37" s="529" t="s">
        <v>174</v>
      </c>
      <c r="B37" s="529"/>
      <c r="C37" s="529"/>
      <c r="D37" s="529"/>
      <c r="E37" s="529"/>
      <c r="F37" s="529"/>
      <c r="G37" s="529"/>
      <c r="H37" s="529"/>
      <c r="I37" s="529"/>
      <c r="J37" s="529"/>
      <c r="K37" s="529"/>
      <c r="L37" s="529"/>
      <c r="M37" s="529"/>
      <c r="N37" s="529"/>
    </row>
    <row r="38" spans="1:255" ht="37.200000000000003" customHeight="1">
      <c r="A38" s="133"/>
      <c r="B38" s="165"/>
      <c r="C38" s="165"/>
      <c r="D38" s="165"/>
      <c r="E38" s="165"/>
      <c r="F38" s="165"/>
      <c r="G38" s="165"/>
      <c r="H38" s="133"/>
      <c r="I38" s="133"/>
      <c r="J38" s="133"/>
      <c r="K38" s="133"/>
      <c r="L38" s="133"/>
      <c r="M38" s="133"/>
      <c r="N38" s="133"/>
    </row>
  </sheetData>
  <mergeCells count="23">
    <mergeCell ref="A37:N37"/>
    <mergeCell ref="A11:M11"/>
    <mergeCell ref="L1:M1"/>
    <mergeCell ref="A6:A7"/>
    <mergeCell ref="B6:B7"/>
    <mergeCell ref="C6:C7"/>
    <mergeCell ref="F6:J6"/>
    <mergeCell ref="K6:K7"/>
    <mergeCell ref="L6:L7"/>
    <mergeCell ref="M6:M7"/>
    <mergeCell ref="K3:N3"/>
    <mergeCell ref="A5:N5"/>
    <mergeCell ref="N6:N7"/>
    <mergeCell ref="D7:E7"/>
    <mergeCell ref="A8:M8"/>
    <mergeCell ref="A9:N9"/>
    <mergeCell ref="A10:N10"/>
    <mergeCell ref="A23:N23"/>
    <mergeCell ref="A12:N12"/>
    <mergeCell ref="A14:N14"/>
    <mergeCell ref="A16:N16"/>
    <mergeCell ref="A18:N18"/>
    <mergeCell ref="A20:N20"/>
  </mergeCells>
  <printOptions horizontalCentered="1"/>
  <pageMargins left="0.43307086614173229" right="0.23622047244094491" top="1.0236220472440944" bottom="0.35433070866141736" header="0.86614173228346458" footer="0.19685039370078741"/>
  <pageSetup paperSize="9" scale="87" orientation="landscape" r:id="rId1"/>
  <headerFooter differentFirst="1" alignWithMargins="0">
    <oddHeader>&amp;C&amp;9&amp;P</oddHeader>
    <oddFooter>&amp;R&amp;8ФСТ Динамо</oddFooter>
  </headerFooter>
  <rowBreaks count="2" manualBreakCount="2">
    <brk id="19" max="13" man="1"/>
    <brk id="29" max="13" man="1"/>
  </rowBreaks>
  <drawing r:id="rId2"/>
  <legacyDrawing r:id="rId3"/>
  <oleObjects>
    <mc:AlternateContent xmlns:mc="http://schemas.openxmlformats.org/markup-compatibility/2006">
      <mc:Choice Requires="x14">
        <oleObject progId="MSPhotoEd.3" shapeId="10241" r:id="rId4">
          <objectPr defaultSize="0" autoPict="0" r:id="rId5">
            <anchor moveWithCells="1" sizeWithCells="1">
              <from>
                <xdr:col>23</xdr:col>
                <xdr:colOff>45720</xdr:colOff>
                <xdr:row>35</xdr:row>
                <xdr:rowOff>0</xdr:rowOff>
              </from>
              <to>
                <xdr:col>26</xdr:col>
                <xdr:colOff>480060</xdr:colOff>
                <xdr:row>35</xdr:row>
                <xdr:rowOff>0</xdr:rowOff>
              </to>
            </anchor>
          </objectPr>
        </oleObject>
      </mc:Choice>
      <mc:Fallback>
        <oleObject progId="MSPhotoEd.3" shapeId="10241" r:id="rId4"/>
      </mc:Fallback>
    </mc:AlternateContent>
    <mc:AlternateContent xmlns:mc="http://schemas.openxmlformats.org/markup-compatibility/2006">
      <mc:Choice Requires="x14">
        <oleObject progId="MSPhotoEd.3" shapeId="10242" r:id="rId6">
          <objectPr defaultSize="0" autoPict="0" r:id="rId5">
            <anchor moveWithCells="1" sizeWithCells="1">
              <from>
                <xdr:col>23</xdr:col>
                <xdr:colOff>45720</xdr:colOff>
                <xdr:row>35</xdr:row>
                <xdr:rowOff>0</xdr:rowOff>
              </from>
              <to>
                <xdr:col>26</xdr:col>
                <xdr:colOff>480060</xdr:colOff>
                <xdr:row>35</xdr:row>
                <xdr:rowOff>0</xdr:rowOff>
              </to>
            </anchor>
          </objectPr>
        </oleObject>
      </mc:Choice>
      <mc:Fallback>
        <oleObject progId="MSPhotoEd.3" shapeId="10242"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14</vt:i4>
      </vt:variant>
    </vt:vector>
  </HeadingPairs>
  <TitlesOfParts>
    <vt:vector size="21" baseType="lpstr">
      <vt:lpstr>24ФСТ Україна</vt:lpstr>
      <vt:lpstr>24ЦШВСМ Укр</vt:lpstr>
      <vt:lpstr>24-Спартак</vt:lpstr>
      <vt:lpstr>ЦШВСМ Спартак 24</vt:lpstr>
      <vt:lpstr>ФСТ КОЛОС 24</vt:lpstr>
      <vt:lpstr>24ЦШВСМ Колос</vt:lpstr>
      <vt:lpstr>Динамо 24</vt:lpstr>
      <vt:lpstr>'24-Спартак'!Заголовки_для_печати</vt:lpstr>
      <vt:lpstr>'24ФСТ Україна'!Заголовки_для_печати</vt:lpstr>
      <vt:lpstr>'24ЦШВСМ Колос'!Заголовки_для_печати</vt:lpstr>
      <vt:lpstr>'24ЦШВСМ Укр'!Заголовки_для_печати</vt:lpstr>
      <vt:lpstr>'Динамо 24'!Заголовки_для_печати</vt:lpstr>
      <vt:lpstr>'ФСТ КОЛОС 24'!Заголовки_для_печати</vt:lpstr>
      <vt:lpstr>'ЦШВСМ Спартак 24'!Заголовки_для_печати</vt:lpstr>
      <vt:lpstr>'24-Спартак'!Область_печати</vt:lpstr>
      <vt:lpstr>'24ФСТ Україна'!Область_печати</vt:lpstr>
      <vt:lpstr>'24ЦШВСМ Колос'!Область_печати</vt:lpstr>
      <vt:lpstr>'24ЦШВСМ Укр'!Область_печати</vt:lpstr>
      <vt:lpstr>'Динамо 24'!Область_печати</vt:lpstr>
      <vt:lpstr>'ФСТ КОЛОС 24'!Область_печати</vt:lpstr>
      <vt:lpstr>'ЦШВСМ Спартак 24'!Область_печати</vt:lpstr>
    </vt:vector>
  </TitlesOfParts>
  <Company>MoBIL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Меркулова Ирина Геннадьевна</cp:lastModifiedBy>
  <cp:lastPrinted>2023-12-12T10:41:00Z</cp:lastPrinted>
  <dcterms:created xsi:type="dcterms:W3CDTF">2016-11-02T10:42:19Z</dcterms:created>
  <dcterms:modified xsi:type="dcterms:W3CDTF">2023-12-20T12:57:07Z</dcterms:modified>
</cp:coreProperties>
</file>