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FullCalendar\TEMP\Проект 2025\затверджений ЄКП2025 на сайт без коштів\"/>
    </mc:Choice>
  </mc:AlternateContent>
  <bookViews>
    <workbookView xWindow="-108" yWindow="-108" windowWidth="23256" windowHeight="12576"/>
  </bookViews>
  <sheets>
    <sheet name="25ФСТ Україна" sheetId="20" r:id="rId1"/>
    <sheet name="25ЦШВСМ Укр" sheetId="21" r:id="rId2"/>
    <sheet name="25Спартак" sheetId="6" r:id="rId3"/>
    <sheet name="ЦШВСМ Спартак25" sheetId="7" r:id="rId4"/>
    <sheet name="ФСТ КОЛОС 25" sheetId="4" r:id="rId5"/>
    <sheet name="25ЦШВСМ Колос" sheetId="19" r:id="rId6"/>
    <sheet name="Динамо 25" sheetId="18" r:id="rId7"/>
  </sheets>
  <definedNames>
    <definedName name="_xlnm.Print_Titles" localSheetId="2">'25Спартак'!$5:$6</definedName>
    <definedName name="_xlnm.Print_Titles" localSheetId="0">'25ФСТ Україна'!$5:$6</definedName>
    <definedName name="_xlnm.Print_Titles" localSheetId="5">'25ЦШВСМ Колос'!$5:$6</definedName>
    <definedName name="_xlnm.Print_Titles" localSheetId="1">'25ЦШВСМ Укр'!$5:$6</definedName>
    <definedName name="_xlnm.Print_Titles" localSheetId="6">'Динамо 25'!$6:$7</definedName>
    <definedName name="_xlnm.Print_Titles" localSheetId="4">'ФСТ КОЛОС 25'!$5:$6</definedName>
    <definedName name="_xlnm.Print_Titles" localSheetId="3">'ЦШВСМ Спартак25'!$5:$6</definedName>
    <definedName name="Запрос_баскетбол___жін." localSheetId="1">'25ЦШВСМ Укр'!#REF!</definedName>
    <definedName name="Запрос_баскетбол___жін." localSheetId="6">'Динамо 25'!#REF!</definedName>
    <definedName name="Запрос_баскетбол___чол." localSheetId="1">'25ЦШВСМ Укр'!#REF!</definedName>
    <definedName name="Запрос_баскетбол___чол." localSheetId="6">'Динамо 25'!#REF!</definedName>
    <definedName name="Запрос_бейсбол" localSheetId="1">'25ЦШВСМ Укр'!#REF!</definedName>
    <definedName name="Запрос_бейсбол" localSheetId="6">'Динамо 25'!#REF!</definedName>
    <definedName name="Запрос_бобслей" localSheetId="1">'25ЦШВСМ Укр'!#REF!</definedName>
    <definedName name="Запрос_бобслей" localSheetId="6">'Динамо 25'!#REF!</definedName>
    <definedName name="Запрос_бокс" localSheetId="1">'25ЦШВСМ Укр'!#REF!</definedName>
    <definedName name="Запрос_бокс" localSheetId="6">'Динамо 25'!#REF!</definedName>
    <definedName name="Запрос_боротьба_вільна" localSheetId="1">'25ЦШВСМ Укр'!#REF!</definedName>
    <definedName name="Запрос_боротьба_вільна" localSheetId="6">'Динамо 25'!#REF!</definedName>
    <definedName name="Запрос_боротьба_греко_римська" localSheetId="1">'25ЦШВСМ Укр'!#REF!</definedName>
    <definedName name="Запрос_боротьба_греко_римська" localSheetId="6">'Динамо 25'!#REF!</definedName>
    <definedName name="Запрос_важка_атлетика" localSheetId="1">'25ЦШВСМ Укр'!#REF!</definedName>
    <definedName name="Запрос_важка_атлетика" localSheetId="6">'Динамо 25'!#REF!</definedName>
    <definedName name="Запрос_велоспорт_ВМХ" localSheetId="1">'25ЦШВСМ Укр'!#REF!</definedName>
    <definedName name="Запрос_велоспорт_ВМХ" localSheetId="6">'Динамо 25'!#REF!</definedName>
    <definedName name="Запрос_велоспорт_маунтенбайк" localSheetId="1">'25ЦШВСМ Укр'!#REF!</definedName>
    <definedName name="Запрос_велоспорт_маунтенбайк" localSheetId="6">'Динамо 25'!#REF!</definedName>
    <definedName name="Запрос_велоспорт_трек" localSheetId="1">'25ЦШВСМ Укр'!#REF!</definedName>
    <definedName name="Запрос_велоспорт_трек" localSheetId="6">'Динамо 25'!#REF!</definedName>
    <definedName name="Запрос_велоспорт_шосе" localSheetId="1">'25ЦШВСМ Укр'!#REF!</definedName>
    <definedName name="Запрос_велоспорт_шосе" localSheetId="6">'Динамо 25'!#REF!</definedName>
    <definedName name="Запрос_веслувальний_слалом" localSheetId="1">'25ЦШВСМ Укр'!#REF!</definedName>
    <definedName name="Запрос_веслувальний_слалом" localSheetId="6">'Динамо 25'!#REF!</definedName>
    <definedName name="Запрос_веслування_академічне" localSheetId="1">'25ЦШВСМ Укр'!#REF!</definedName>
    <definedName name="Запрос_веслування_академічне" localSheetId="6">'Динамо 25'!#REF!</definedName>
    <definedName name="Запрос_веслування_на_байдарках_і_каноє" localSheetId="1">'25ЦШВСМ Укр'!#REF!</definedName>
    <definedName name="Запрос_веслування_на_байдарках_і_каноє" localSheetId="6">'Динамо 25'!#REF!</definedName>
    <definedName name="Запрос_вітрильний_спорт" localSheetId="1">'25ЦШВСМ Укр'!#REF!</definedName>
    <definedName name="Запрос_вітрильний_спорт" localSheetId="6">'Динамо 25'!#REF!</definedName>
    <definedName name="Запрос_водне_поло___жін." localSheetId="1">'25ЦШВСМ Укр'!#REF!</definedName>
    <definedName name="Запрос_водне_поло___жін." localSheetId="6">'Динамо 25'!#REF!</definedName>
    <definedName name="Запрос_водне_поло___чол." localSheetId="1">'25ЦШВСМ Укр'!#REF!</definedName>
    <definedName name="Запрос_водне_поло___чол." localSheetId="6">'Динамо 25'!#REF!</definedName>
    <definedName name="Запрос_волейбол___жін." localSheetId="1">'25ЦШВСМ Укр'!#REF!</definedName>
    <definedName name="Запрос_волейбол___жін." localSheetId="6">'Динамо 25'!#REF!</definedName>
    <definedName name="Запрос_волейбол___чол." localSheetId="1">'25ЦШВСМ Укр'!#REF!</definedName>
    <definedName name="Запрос_волейбол___чол." localSheetId="6">'Динамо 25'!#REF!</definedName>
    <definedName name="Запрос_волейбол_пляжний" localSheetId="6">'Динамо 25'!#REF!</definedName>
    <definedName name="Запрос_гандбол___жін." localSheetId="1">'25ЦШВСМ Укр'!#REF!</definedName>
    <definedName name="Запрос_гандбол___жін." localSheetId="6">'Динамо 25'!#REF!</definedName>
    <definedName name="Запрос_гандбол___чол." localSheetId="1">'25ЦШВСМ Укр'!#REF!</definedName>
    <definedName name="Запрос_гандбол___чол." localSheetId="6">'Динамо 25'!#REF!</definedName>
    <definedName name="Запрос_гімнастика_спортивна" localSheetId="1">'25ЦШВСМ Укр'!#REF!</definedName>
    <definedName name="Запрос_гімнастика_спортивна" localSheetId="6">'Динамо 25'!#REF!</definedName>
    <definedName name="Запрос_гімнастика_художня" localSheetId="1">'25ЦШВСМ Укр'!#REF!</definedName>
    <definedName name="Запрос_гімнастика_художня" localSheetId="6">'Динамо 25'!#REF!</definedName>
    <definedName name="Запрос_гірськолижний_спорт" localSheetId="1">'25ЦШВСМ Укр'!#REF!</definedName>
    <definedName name="Запрос_гірськолижний_спорт" localSheetId="6">'Динамо 25'!#REF!</definedName>
    <definedName name="Запрос_дзюдо" localSheetId="1">'25ЦШВСМ Укр'!#REF!</definedName>
    <definedName name="Запрос_дзюдо" localSheetId="6">'Динамо 25'!#REF!</definedName>
    <definedName name="Запрос_кінний_спорт" localSheetId="1">'25ЦШВСМ Укр'!#REF!</definedName>
    <definedName name="Запрос_кінний_спорт" localSheetId="6">'Динамо 25'!#REF!</definedName>
    <definedName name="Запрос_ковзанярський_спорт" localSheetId="1">'25ЦШВСМ Укр'!#REF!</definedName>
    <definedName name="Запрос_ковзанярський_спорт" localSheetId="6">'Динамо 25'!#REF!</definedName>
    <definedName name="Запрос_легка_атлетика" localSheetId="1">'25ЦШВСМ Укр'!#REF!</definedName>
    <definedName name="Запрос_легка_атлетика" localSheetId="6">'Динамо 25'!#REF!</definedName>
    <definedName name="Запрос_лижний_спорт___біатлон" localSheetId="1">'25ЦШВСМ Укр'!#REF!</definedName>
    <definedName name="Запрос_лижний_спорт___біатлон" localSheetId="6">'Динамо 25'!#REF!</definedName>
    <definedName name="Запрос_лижний_спорт___гонки" localSheetId="1">'25ЦШВСМ Укр'!#REF!</definedName>
    <definedName name="Запрос_лижний_спорт___гонки" localSheetId="6">'Динамо 25'!#REF!</definedName>
    <definedName name="Запрос_лижний_спорт___двоборство" localSheetId="1">'25ЦШВСМ Укр'!#REF!</definedName>
    <definedName name="Запрос_лижний_спорт___двоборство" localSheetId="6">'Динамо 25'!#REF!</definedName>
    <definedName name="Запрос_плавання" localSheetId="1">'25ЦШВСМ Укр'!#REF!</definedName>
    <definedName name="Запрос_плавання" localSheetId="6">'Динамо 25'!#REF!</definedName>
    <definedName name="Запрос_плавання_синхронне" localSheetId="1">'25ЦШВСМ Укр'!#REF!</definedName>
    <definedName name="Запрос_плавання_синхронне" localSheetId="6">'Динамо 25'!#REF!</definedName>
    <definedName name="Запрос_санний_спорт" localSheetId="1">'25ЦШВСМ Укр'!#REF!</definedName>
    <definedName name="Запрос_санний_спорт" localSheetId="6">'Динамо 25'!#REF!</definedName>
    <definedName name="Запрос_сноуборд" localSheetId="1">'25ЦШВСМ Укр'!#REF!</definedName>
    <definedName name="Запрос_сноуборд" localSheetId="6">'Динамо 25'!#REF!</definedName>
    <definedName name="Запрос_стрибки_з_трампліна" localSheetId="1">'25ЦШВСМ Укр'!#REF!</definedName>
    <definedName name="Запрос_стрибки_з_трампліна" localSheetId="6">'Динамо 25'!#REF!</definedName>
    <definedName name="Запрос_стрибки_на_батуті" localSheetId="1">'25ЦШВСМ Укр'!#REF!</definedName>
    <definedName name="Запрос_стрибки_на_батуті" localSheetId="6">'Динамо 25'!#REF!</definedName>
    <definedName name="Запрос_стрибки_у_воду" localSheetId="1">'25ЦШВСМ Укр'!#REF!</definedName>
    <definedName name="Запрос_стрибки_у_воду" localSheetId="6">'Динамо 25'!#REF!</definedName>
    <definedName name="Запрос_стрільба_із_лука" localSheetId="1">'25ЦШВСМ Укр'!#REF!</definedName>
    <definedName name="Запрос_стрільба_із_лука" localSheetId="6">'Динамо 25'!#REF!</definedName>
    <definedName name="Запрос_стрільба_кульова" localSheetId="1">'25ЦШВСМ Укр'!#REF!</definedName>
    <definedName name="Запрос_стрільба_кульова" localSheetId="6">'Динамо 25'!#REF!</definedName>
    <definedName name="Запрос_стрільба_стендова" localSheetId="1">'25ЦШВСМ Укр'!#REF!</definedName>
    <definedName name="Запрос_стрільба_стендова" localSheetId="6">'Динамо 25'!#REF!</definedName>
    <definedName name="Запрос_сучасне_п_ятиборство" localSheetId="1">'25ЦШВСМ Укр'!#REF!</definedName>
    <definedName name="Запрос_сучасне_п_ятиборство" localSheetId="6">'Динамо 25'!#REF!</definedName>
    <definedName name="Запрос_теніс" localSheetId="1">'25ЦШВСМ Укр'!#REF!</definedName>
    <definedName name="Запрос_теніс" localSheetId="6">'Динамо 25'!#REF!</definedName>
    <definedName name="Запрос_теніс_настільний" localSheetId="1">'25ЦШВСМ Укр'!#REF!</definedName>
    <definedName name="Запрос_теніс_настільний" localSheetId="6">'Динамо 25'!#REF!</definedName>
    <definedName name="Запрос_триатлон" localSheetId="1">'25ЦШВСМ Укр'!#REF!</definedName>
    <definedName name="Запрос_триатлон" localSheetId="6">'Динамо 25'!#REF!</definedName>
    <definedName name="Запрос_тхеквондо___ВТФ" localSheetId="1">'25ЦШВСМ Укр'!#REF!</definedName>
    <definedName name="Запрос_тхеквондо___ВТФ" localSheetId="6">'Динамо 25'!#REF!</definedName>
    <definedName name="Запрос_фехтування" localSheetId="1">'25ЦШВСМ Укр'!#REF!</definedName>
    <definedName name="Запрос_фехтування" localSheetId="6">'Динамо 25'!#REF!</definedName>
    <definedName name="Запрос_фігурне_катання" localSheetId="1">'25ЦШВСМ Укр'!#REF!</definedName>
    <definedName name="Запрос_фігурне_катання" localSheetId="6">'Динамо 25'!#REF!</definedName>
    <definedName name="Запрос_фрістайл" localSheetId="1">'25ЦШВСМ Укр'!#REF!</definedName>
    <definedName name="Запрос_фрістайл" localSheetId="6">'Динамо 25'!#REF!</definedName>
    <definedName name="Запрос_футбол" localSheetId="1">'25ЦШВСМ Укр'!#REF!</definedName>
    <definedName name="Запрос_футбол" localSheetId="6">'Динамо 25'!#REF!</definedName>
    <definedName name="Запрос_хокей_з_шайбою" localSheetId="1">'25ЦШВСМ Укр'!#REF!</definedName>
    <definedName name="Запрос_хокей_з_шайбою" localSheetId="6">'Динамо 25'!#REF!</definedName>
    <definedName name="Запрос_хокей_на_траві___жін." localSheetId="1">'25ЦШВСМ Укр'!#REF!</definedName>
    <definedName name="Запрос_хокей_на_траві___жін." localSheetId="6">'Динамо 25'!#REF!</definedName>
    <definedName name="Запрос_хокей_на_траві___чол." localSheetId="1">'25ЦШВСМ Укр'!#REF!</definedName>
    <definedName name="Запрос_хокей_на_траві___чол." localSheetId="6">'Динамо 25'!#REF!</definedName>
    <definedName name="Запрос_шорт_трек" localSheetId="1">'25ЦШВСМ Укр'!#REF!</definedName>
    <definedName name="Запрос_шорт_трек" localSheetId="6">'Динамо 25'!#REF!</definedName>
    <definedName name="_xlnm.Print_Area" localSheetId="2">'25Спартак'!$A$1:$N$68</definedName>
    <definedName name="_xlnm.Print_Area" localSheetId="0">'25ФСТ Україна'!$A$1:$O$141</definedName>
    <definedName name="_xlnm.Print_Area" localSheetId="5">'25ЦШВСМ Колос'!$A$1:$N$81</definedName>
    <definedName name="_xlnm.Print_Area" localSheetId="1">'25ЦШВСМ Укр'!$A$1:$N$80</definedName>
    <definedName name="_xlnm.Print_Area" localSheetId="6">'Динамо 25'!$A$1:$N$42</definedName>
    <definedName name="_xlnm.Print_Area" localSheetId="4">'ФСТ КОЛОС 25'!$A$1:$N$69</definedName>
    <definedName name="_xlnm.Print_Area" localSheetId="3">'ЦШВСМ Спартак25'!$A$1:$O$56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36" i="18" l="1"/>
  <c r="J36" i="18"/>
  <c r="H36" i="18"/>
  <c r="G36" i="18"/>
  <c r="F36" i="18"/>
  <c r="C36" i="18"/>
  <c r="C37" i="18" s="1"/>
  <c r="M35" i="18"/>
  <c r="M34" i="18"/>
  <c r="M33" i="18"/>
  <c r="M32" i="18"/>
  <c r="N30" i="18"/>
  <c r="H30" i="18"/>
  <c r="G30" i="18"/>
  <c r="F30" i="18"/>
  <c r="F37" i="18" s="1"/>
  <c r="J29" i="18"/>
  <c r="M29" i="18" s="1"/>
  <c r="J28" i="18"/>
  <c r="M28" i="18" s="1"/>
  <c r="J27" i="18"/>
  <c r="M27" i="18" s="1"/>
  <c r="J26" i="18"/>
  <c r="H22" i="18"/>
  <c r="G22" i="18"/>
  <c r="F22" i="18"/>
  <c r="C22" i="18"/>
  <c r="J21" i="18"/>
  <c r="M21" i="18" s="1"/>
  <c r="J19" i="18"/>
  <c r="M19" i="18" s="1"/>
  <c r="J17" i="18"/>
  <c r="M17" i="18" s="1"/>
  <c r="J15" i="18"/>
  <c r="M15" i="18" s="1"/>
  <c r="J13" i="18"/>
  <c r="M13" i="18" s="1"/>
  <c r="G37" i="18" l="1"/>
  <c r="G38" i="18" s="1"/>
  <c r="M36" i="18"/>
  <c r="H37" i="18"/>
  <c r="H38" i="18" s="1"/>
  <c r="J30" i="18"/>
  <c r="J37" i="18" s="1"/>
  <c r="F38" i="18"/>
  <c r="N37" i="18"/>
  <c r="M26" i="18"/>
  <c r="M30" i="18" s="1"/>
  <c r="M37" i="18" s="1"/>
  <c r="C38" i="18"/>
  <c r="N38" i="18"/>
  <c r="M22" i="18"/>
  <c r="J22" i="18"/>
  <c r="J74" i="19"/>
  <c r="M74" i="19" s="1"/>
  <c r="J73" i="19"/>
  <c r="M73" i="19" s="1"/>
  <c r="J72" i="19"/>
  <c r="M72" i="19" s="1"/>
  <c r="J71" i="19"/>
  <c r="M71" i="19" s="1"/>
  <c r="J70" i="19"/>
  <c r="M70" i="19" s="1"/>
  <c r="J69" i="19"/>
  <c r="M69" i="19" s="1"/>
  <c r="J68" i="19"/>
  <c r="M68" i="19" s="1"/>
  <c r="J67" i="19"/>
  <c r="M67" i="19" s="1"/>
  <c r="J66" i="19"/>
  <c r="M66" i="19" s="1"/>
  <c r="J65" i="19"/>
  <c r="M65" i="19" s="1"/>
  <c r="J64" i="19"/>
  <c r="M64" i="19" s="1"/>
  <c r="J63" i="19"/>
  <c r="M63" i="19" s="1"/>
  <c r="J62" i="19"/>
  <c r="M62" i="19" s="1"/>
  <c r="J59" i="19"/>
  <c r="M59" i="19" s="1"/>
  <c r="J58" i="19"/>
  <c r="M58" i="19" s="1"/>
  <c r="J57" i="19"/>
  <c r="M57" i="19" s="1"/>
  <c r="J56" i="19"/>
  <c r="M56" i="19" s="1"/>
  <c r="J55" i="19"/>
  <c r="M55" i="19" s="1"/>
  <c r="J54" i="19"/>
  <c r="M54" i="19" s="1"/>
  <c r="J53" i="19"/>
  <c r="M53" i="19" s="1"/>
  <c r="J52" i="19"/>
  <c r="M52" i="19" s="1"/>
  <c r="J51" i="19"/>
  <c r="M51" i="19" s="1"/>
  <c r="J50" i="19"/>
  <c r="M50" i="19" s="1"/>
  <c r="J49" i="19"/>
  <c r="M49" i="19" s="1"/>
  <c r="J48" i="19"/>
  <c r="M48" i="19" s="1"/>
  <c r="J45" i="19"/>
  <c r="M45" i="19" s="1"/>
  <c r="J44" i="19"/>
  <c r="M44" i="19" s="1"/>
  <c r="J43" i="19"/>
  <c r="M43" i="19" s="1"/>
  <c r="J42" i="19"/>
  <c r="M42" i="19" s="1"/>
  <c r="J41" i="19"/>
  <c r="M41" i="19" s="1"/>
  <c r="J40" i="19"/>
  <c r="M40" i="19" s="1"/>
  <c r="J39" i="19"/>
  <c r="M39" i="19" s="1"/>
  <c r="J36" i="19"/>
  <c r="M36" i="19" s="1"/>
  <c r="J35" i="19"/>
  <c r="M35" i="19" s="1"/>
  <c r="J34" i="19"/>
  <c r="M34" i="19" s="1"/>
  <c r="J33" i="19"/>
  <c r="M33" i="19" s="1"/>
  <c r="J32" i="19"/>
  <c r="M32" i="19" s="1"/>
  <c r="J31" i="19"/>
  <c r="M31" i="19" s="1"/>
  <c r="J30" i="19"/>
  <c r="M30" i="19" s="1"/>
  <c r="J29" i="19"/>
  <c r="M29" i="19" s="1"/>
  <c r="J28" i="19"/>
  <c r="M28" i="19" s="1"/>
  <c r="J27" i="19"/>
  <c r="M27" i="19" s="1"/>
  <c r="J26" i="19"/>
  <c r="M26" i="19" s="1"/>
  <c r="J25" i="19"/>
  <c r="M25" i="19" s="1"/>
  <c r="J24" i="19"/>
  <c r="M24" i="19" s="1"/>
  <c r="J23" i="19"/>
  <c r="M23" i="19" s="1"/>
  <c r="J22" i="19"/>
  <c r="M22" i="19" s="1"/>
  <c r="J21" i="19"/>
  <c r="M21" i="19" s="1"/>
  <c r="J20" i="19"/>
  <c r="M20" i="19" s="1"/>
  <c r="J19" i="19"/>
  <c r="M19" i="19" s="1"/>
  <c r="J18" i="19"/>
  <c r="M18" i="19" s="1"/>
  <c r="J17" i="19"/>
  <c r="M17" i="19" s="1"/>
  <c r="J16" i="19"/>
  <c r="M16" i="19" s="1"/>
  <c r="J15" i="19"/>
  <c r="M15" i="19" s="1"/>
  <c r="J14" i="19"/>
  <c r="M14" i="19" s="1"/>
  <c r="J13" i="19"/>
  <c r="M13" i="19" s="1"/>
  <c r="J12" i="19"/>
  <c r="M12" i="19" s="1"/>
  <c r="J38" i="18" l="1"/>
  <c r="M38" i="18"/>
  <c r="M73" i="21"/>
  <c r="J70" i="21"/>
  <c r="M70" i="21" s="1"/>
  <c r="J69" i="21"/>
  <c r="M69" i="21" s="1"/>
  <c r="J68" i="21"/>
  <c r="M68" i="21" s="1"/>
  <c r="J67" i="21"/>
  <c r="M67" i="21" s="1"/>
  <c r="J66" i="21"/>
  <c r="M66" i="21" s="1"/>
  <c r="J65" i="21"/>
  <c r="M65" i="21" s="1"/>
  <c r="J64" i="21"/>
  <c r="M64" i="21" s="1"/>
  <c r="J63" i="21"/>
  <c r="M63" i="21" s="1"/>
  <c r="J62" i="21"/>
  <c r="M62" i="21" s="1"/>
  <c r="J61" i="21"/>
  <c r="M61" i="21" s="1"/>
  <c r="J60" i="21"/>
  <c r="M60" i="21" s="1"/>
  <c r="J59" i="21"/>
  <c r="M59" i="21" s="1"/>
  <c r="J58" i="21"/>
  <c r="M58" i="21" s="1"/>
  <c r="J57" i="21"/>
  <c r="M57" i="21" s="1"/>
  <c r="J56" i="21"/>
  <c r="M56" i="21" s="1"/>
  <c r="J55" i="21"/>
  <c r="M55" i="21" s="1"/>
  <c r="J52" i="21"/>
  <c r="M52" i="21" s="1"/>
  <c r="J51" i="21"/>
  <c r="M51" i="21" s="1"/>
  <c r="M50" i="21"/>
  <c r="J50" i="21"/>
  <c r="J49" i="21"/>
  <c r="M49" i="21" s="1"/>
  <c r="J48" i="21"/>
  <c r="M48" i="21" s="1"/>
  <c r="J45" i="21"/>
  <c r="M45" i="21" s="1"/>
  <c r="J44" i="21"/>
  <c r="M44" i="21" s="1"/>
  <c r="J43" i="21"/>
  <c r="M43" i="21" s="1"/>
  <c r="J42" i="21"/>
  <c r="M42" i="21" s="1"/>
  <c r="J41" i="21"/>
  <c r="M41" i="21" s="1"/>
  <c r="J40" i="21"/>
  <c r="M40" i="21" s="1"/>
  <c r="J39" i="21"/>
  <c r="M39" i="21" s="1"/>
  <c r="J38" i="21"/>
  <c r="M38" i="21" s="1"/>
  <c r="J37" i="21"/>
  <c r="M37" i="21" s="1"/>
  <c r="J36" i="21"/>
  <c r="M36" i="21" s="1"/>
  <c r="J33" i="21"/>
  <c r="M33" i="21" s="1"/>
  <c r="J32" i="21"/>
  <c r="M32" i="21" s="1"/>
  <c r="J31" i="21"/>
  <c r="M31" i="21" s="1"/>
  <c r="J30" i="21"/>
  <c r="M30" i="21" s="1"/>
  <c r="J29" i="21"/>
  <c r="M29" i="21" s="1"/>
  <c r="J28" i="21"/>
  <c r="M28" i="21" s="1"/>
  <c r="M27" i="21"/>
  <c r="J27" i="21"/>
  <c r="J26" i="21"/>
  <c r="M26" i="21" s="1"/>
  <c r="J25" i="21"/>
  <c r="M25" i="21" s="1"/>
  <c r="J24" i="21"/>
  <c r="M24" i="21" s="1"/>
  <c r="J23" i="21"/>
  <c r="M23" i="21" s="1"/>
  <c r="J22" i="21"/>
  <c r="M22" i="21" s="1"/>
  <c r="J21" i="21"/>
  <c r="M21" i="21" s="1"/>
  <c r="J18" i="21"/>
  <c r="M18" i="21" s="1"/>
  <c r="J17" i="21"/>
  <c r="M17" i="21" s="1"/>
  <c r="J16" i="21"/>
  <c r="M16" i="21" s="1"/>
  <c r="J15" i="21"/>
  <c r="M15" i="21" s="1"/>
  <c r="J14" i="21"/>
  <c r="M14" i="21" s="1"/>
  <c r="J13" i="21"/>
  <c r="M13" i="21" s="1"/>
  <c r="M46" i="21" l="1"/>
  <c r="M71" i="21"/>
  <c r="M53" i="21"/>
  <c r="M19" i="21"/>
  <c r="M34" i="21"/>
  <c r="J62" i="4"/>
  <c r="M62" i="4" s="1"/>
  <c r="J61" i="4"/>
  <c r="M61" i="4" s="1"/>
  <c r="J60" i="4"/>
  <c r="M60" i="4" s="1"/>
  <c r="J59" i="4"/>
  <c r="M59" i="4" s="1"/>
  <c r="J58" i="4"/>
  <c r="M58" i="4" s="1"/>
  <c r="J45" i="4"/>
  <c r="M45" i="4" s="1"/>
  <c r="J42" i="4"/>
  <c r="M42" i="4" s="1"/>
  <c r="J40" i="4"/>
  <c r="M40" i="4" s="1"/>
  <c r="J35" i="4"/>
  <c r="M35" i="4" s="1"/>
  <c r="J34" i="4"/>
  <c r="M34" i="4" s="1"/>
  <c r="J32" i="4"/>
  <c r="M32" i="4" s="1"/>
  <c r="J29" i="4"/>
  <c r="M29" i="4" s="1"/>
  <c r="J26" i="4"/>
  <c r="M26" i="4" s="1"/>
  <c r="J17" i="4"/>
  <c r="M17" i="4" s="1"/>
  <c r="Q13" i="4"/>
  <c r="J58" i="6" l="1"/>
  <c r="J57" i="6"/>
  <c r="J56" i="6"/>
  <c r="J55" i="6"/>
  <c r="J54" i="6"/>
  <c r="J53" i="6"/>
  <c r="J51" i="6"/>
  <c r="G51" i="7" l="1"/>
  <c r="F51" i="7"/>
  <c r="G50" i="7"/>
  <c r="F50" i="7"/>
  <c r="G49" i="7"/>
  <c r="F49" i="7"/>
  <c r="J48" i="7"/>
  <c r="M48" i="7" s="1"/>
  <c r="J47" i="7"/>
  <c r="M47" i="7" s="1"/>
  <c r="J46" i="7"/>
  <c r="M46" i="7" s="1"/>
  <c r="J45" i="7"/>
  <c r="J44" i="7"/>
  <c r="M44" i="7" s="1"/>
  <c r="J43" i="7"/>
  <c r="J42" i="7"/>
  <c r="J41" i="7"/>
  <c r="M41" i="7" s="1"/>
  <c r="J40" i="7"/>
  <c r="M40" i="7" s="1"/>
  <c r="J39" i="7"/>
  <c r="M39" i="7" s="1"/>
  <c r="M38" i="7"/>
  <c r="J38" i="7"/>
  <c r="K36" i="7"/>
  <c r="I36" i="7"/>
  <c r="H36" i="7"/>
  <c r="G36" i="7"/>
  <c r="F36" i="7"/>
  <c r="J35" i="7"/>
  <c r="M35" i="7" s="1"/>
  <c r="J34" i="7"/>
  <c r="M34" i="7" s="1"/>
  <c r="J33" i="7"/>
  <c r="M33" i="7" s="1"/>
  <c r="J32" i="7"/>
  <c r="M32" i="7" s="1"/>
  <c r="J31" i="7"/>
  <c r="M31" i="7" s="1"/>
  <c r="J30" i="7"/>
  <c r="M30" i="7" s="1"/>
  <c r="J29" i="7"/>
  <c r="M29" i="7" s="1"/>
  <c r="J28" i="7"/>
  <c r="M28" i="7" s="1"/>
  <c r="J27" i="7"/>
  <c r="M27" i="7" s="1"/>
  <c r="J26" i="7"/>
  <c r="M26" i="7" s="1"/>
  <c r="J25" i="7"/>
  <c r="M25" i="7" s="1"/>
  <c r="J24" i="7"/>
  <c r="M24" i="7" s="1"/>
  <c r="J23" i="7"/>
  <c r="M23" i="7" s="1"/>
  <c r="J22" i="7"/>
  <c r="J50" i="7" l="1"/>
  <c r="J51" i="7"/>
  <c r="M43" i="7"/>
  <c r="M45" i="7"/>
  <c r="M51" i="7" s="1"/>
  <c r="J49" i="7"/>
  <c r="J36" i="7"/>
  <c r="M22" i="7"/>
  <c r="M36" i="7" s="1"/>
  <c r="J135" i="20"/>
  <c r="M135" i="20" s="1"/>
  <c r="J134" i="20"/>
  <c r="M134" i="20" s="1"/>
  <c r="J133" i="20"/>
  <c r="M133" i="20" s="1"/>
  <c r="M132" i="20"/>
  <c r="J132" i="20"/>
  <c r="J131" i="20"/>
  <c r="M131" i="20" s="1"/>
  <c r="J130" i="20"/>
  <c r="M130" i="20" s="1"/>
  <c r="J129" i="20"/>
  <c r="M129" i="20" s="1"/>
  <c r="J128" i="20"/>
  <c r="M128" i="20" s="1"/>
  <c r="J127" i="20"/>
  <c r="M127" i="20" s="1"/>
  <c r="J126" i="20"/>
  <c r="M126" i="20" s="1"/>
  <c r="J125" i="20"/>
  <c r="M125" i="20" s="1"/>
  <c r="J124" i="20"/>
  <c r="M124" i="20" s="1"/>
  <c r="J123" i="20"/>
  <c r="M123" i="20" s="1"/>
  <c r="J122" i="20"/>
  <c r="M122" i="20" s="1"/>
  <c r="J121" i="20"/>
  <c r="M121" i="20" s="1"/>
  <c r="J120" i="20"/>
  <c r="M120" i="20" s="1"/>
  <c r="J119" i="20"/>
  <c r="M119" i="20" s="1"/>
  <c r="J118" i="20"/>
  <c r="M118" i="20" s="1"/>
  <c r="J117" i="20"/>
  <c r="M117" i="20" s="1"/>
  <c r="J116" i="20"/>
  <c r="M116" i="20" s="1"/>
  <c r="J115" i="20"/>
  <c r="M115" i="20" s="1"/>
  <c r="J114" i="20"/>
  <c r="M114" i="20" s="1"/>
  <c r="J113" i="20"/>
  <c r="M113" i="20" s="1"/>
  <c r="J112" i="20"/>
  <c r="M112" i="20" s="1"/>
  <c r="J111" i="20"/>
  <c r="M111" i="20" s="1"/>
  <c r="J110" i="20"/>
  <c r="M110" i="20" s="1"/>
  <c r="J109" i="20"/>
  <c r="M109" i="20" s="1"/>
  <c r="J108" i="20"/>
  <c r="M108" i="20" s="1"/>
  <c r="J107" i="20"/>
  <c r="M107" i="20" s="1"/>
  <c r="J106" i="20"/>
  <c r="M106" i="20" s="1"/>
  <c r="J105" i="20"/>
  <c r="M105" i="20" s="1"/>
  <c r="J102" i="20"/>
  <c r="J101" i="20"/>
  <c r="J100" i="20"/>
  <c r="J99" i="20"/>
  <c r="M99" i="20" s="1"/>
  <c r="J98" i="20"/>
  <c r="M98" i="20" s="1"/>
  <c r="J97" i="20"/>
  <c r="M97" i="20" s="1"/>
  <c r="J96" i="20"/>
  <c r="M96" i="20" s="1"/>
  <c r="J95" i="20"/>
  <c r="M95" i="20" s="1"/>
  <c r="J94" i="20"/>
  <c r="M94" i="20" s="1"/>
  <c r="J93" i="20"/>
  <c r="M93" i="20" s="1"/>
  <c r="J92" i="20"/>
  <c r="M92" i="20" s="1"/>
  <c r="J91" i="20"/>
  <c r="M91" i="20" s="1"/>
  <c r="J90" i="20"/>
  <c r="M90" i="20" s="1"/>
  <c r="J89" i="20"/>
  <c r="M89" i="20" s="1"/>
  <c r="J88" i="20"/>
  <c r="M88" i="20" s="1"/>
  <c r="J83" i="20"/>
  <c r="J80" i="20"/>
  <c r="J77" i="20"/>
  <c r="M77" i="20" s="1"/>
  <c r="J74" i="20"/>
  <c r="M74" i="20" s="1"/>
  <c r="J71" i="20"/>
  <c r="M71" i="20" s="1"/>
  <c r="J68" i="20"/>
  <c r="M68" i="20" s="1"/>
  <c r="J67" i="20"/>
  <c r="M67" i="20" s="1"/>
  <c r="J66" i="20"/>
  <c r="M66" i="20" s="1"/>
  <c r="J63" i="20"/>
  <c r="J62" i="20"/>
  <c r="J59" i="20"/>
  <c r="M59" i="20" s="1"/>
  <c r="J54" i="20"/>
  <c r="M54" i="20" s="1"/>
  <c r="J48" i="20"/>
  <c r="J45" i="20"/>
  <c r="J42" i="20"/>
  <c r="J39" i="20"/>
  <c r="J38" i="20"/>
  <c r="J35" i="20"/>
  <c r="J34" i="20"/>
  <c r="J31" i="20"/>
  <c r="J30" i="20"/>
  <c r="J27" i="20"/>
  <c r="J24" i="20"/>
  <c r="J21" i="20"/>
  <c r="J18" i="20"/>
  <c r="J15" i="20"/>
  <c r="J14" i="20"/>
  <c r="J13" i="20"/>
  <c r="J12" i="20"/>
  <c r="M49" i="7" l="1"/>
  <c r="M50" i="7"/>
</calcChain>
</file>

<file path=xl/sharedStrings.xml><?xml version="1.0" encoding="utf-8"?>
<sst xmlns="http://schemas.openxmlformats.org/spreadsheetml/2006/main" count="1616" uniqueCount="548">
  <si>
    <t>Назва</t>
  </si>
  <si>
    <t>Строк початку/ закінчення</t>
  </si>
  <si>
    <t>Три-  вал./ дні</t>
  </si>
  <si>
    <t>Орган.-учасники</t>
  </si>
  <si>
    <t>Вид зма- гань</t>
  </si>
  <si>
    <t>Код КПКВК</t>
  </si>
  <si>
    <t>Всього людино-днів</t>
  </si>
  <si>
    <t>Вартість людино-дня</t>
  </si>
  <si>
    <t>Планова вартість (гривні)*</t>
  </si>
  <si>
    <t xml:space="preserve">Организації, відповідальні за проведення                                    </t>
  </si>
  <si>
    <t>Спортсменів</t>
  </si>
  <si>
    <t>Трене-рів</t>
  </si>
  <si>
    <t>Інших</t>
  </si>
  <si>
    <t>Всього</t>
  </si>
  <si>
    <t>Організації</t>
  </si>
  <si>
    <t>о/к</t>
  </si>
  <si>
    <t>Обласні організації, СК, КФК</t>
  </si>
  <si>
    <t>Галузі</t>
  </si>
  <si>
    <t>Збірні виробничих колективів</t>
  </si>
  <si>
    <t>к</t>
  </si>
  <si>
    <t>Обласні  організації, СК, КФК</t>
  </si>
  <si>
    <t>Обласні організації,  СК, КФК</t>
  </si>
  <si>
    <t>м. Київ</t>
  </si>
  <si>
    <t>КФК</t>
  </si>
  <si>
    <t>Розіграш Кубку працівників енергетики та  вугільної промисловості України з футзалу</t>
  </si>
  <si>
    <t>Збірні команди</t>
  </si>
  <si>
    <t>Збірні команди КФК</t>
  </si>
  <si>
    <t xml:space="preserve">             </t>
  </si>
  <si>
    <t>бокс</t>
  </si>
  <si>
    <t>всього заходів: 2</t>
  </si>
  <si>
    <t>всього заходів: 1</t>
  </si>
  <si>
    <t>гімнастика художня</t>
  </si>
  <si>
    <t>гімнастика спортивна</t>
  </si>
  <si>
    <t>дзюдо</t>
  </si>
  <si>
    <t>плавання</t>
  </si>
  <si>
    <t>спортивна аеробіка</t>
  </si>
  <si>
    <t>кікбоксінг WТКА</t>
  </si>
  <si>
    <t>кікбоксінг WРКА</t>
  </si>
  <si>
    <t>спортивне орієнтування</t>
  </si>
  <si>
    <t>* Примітка:  Обсяги  витрат на проведення заходів визначаються  календарним планом  ФСТ  "Україна", затвердженим в установленому порядку.</t>
  </si>
  <si>
    <t>м. Червоноград Львівська обл.</t>
  </si>
  <si>
    <t>м. Чернівці</t>
  </si>
  <si>
    <t>м. Вінниця</t>
  </si>
  <si>
    <t>важка атлетика</t>
  </si>
  <si>
    <t xml:space="preserve">V Всеукраїнська Шахтаріада працівників вугільної промисловості </t>
  </si>
  <si>
    <t>травень</t>
  </si>
  <si>
    <t>жовтень - листопад</t>
  </si>
  <si>
    <t>за призначенням</t>
  </si>
  <si>
    <t>жовтень-листопад</t>
  </si>
  <si>
    <t>жовтень</t>
  </si>
  <si>
    <t>вересень</t>
  </si>
  <si>
    <t>всього заходів із зимових олімпійських видів спорту: 1</t>
  </si>
  <si>
    <t xml:space="preserve">Відкритий чемпіонат ГО "ВФСТ "Україна" </t>
  </si>
  <si>
    <t>вересень-жовтень</t>
  </si>
  <si>
    <t>травень-серпень</t>
  </si>
  <si>
    <t>по регіонах, фінал-за призначенням</t>
  </si>
  <si>
    <t xml:space="preserve">Фінальні ігри Чемпіонату ГО "ВФСТ "Україна" з футболу на призи газети "Робітнича газета" та  ГО "ВФСТ "Україна" </t>
  </si>
  <si>
    <t xml:space="preserve">XІ розіграш Кубку працівників енергетики та вугільної промисловості України з футболу </t>
  </si>
  <si>
    <t xml:space="preserve">естетична групова гімнастика </t>
  </si>
  <si>
    <t>Відкритий чемпіонат ГО "ВФСТ "Україна" серед юніорів та юніорок</t>
  </si>
  <si>
    <t>Відкритий чемпіонат ГО "ВФСТ "Україна" серед юнаків та дівчат</t>
  </si>
  <si>
    <t>червень</t>
  </si>
  <si>
    <t>Івано-Франківська обл.</t>
  </si>
  <si>
    <t xml:space="preserve">V Всеукраїнські змагання "Богатирські ігри шахтарів" </t>
  </si>
  <si>
    <t>ЗАТВЕРДЖЕНО</t>
  </si>
  <si>
    <t>Орієнтовні строки початку/ закінчення</t>
  </si>
  <si>
    <t>Орієн-товна три-  вал.</t>
  </si>
  <si>
    <t>Орієнтовне місце-провед.</t>
  </si>
  <si>
    <t>Орієнтовна кількість учасників</t>
  </si>
  <si>
    <t xml:space="preserve">Організації, відповідальні за проведення                                    </t>
  </si>
  <si>
    <t xml:space="preserve">Суддів </t>
  </si>
  <si>
    <t xml:space="preserve">Календарний  план масових фізкультурно-оздоровчих та спортивних заходів </t>
  </si>
  <si>
    <t>лютий-березень</t>
  </si>
  <si>
    <t>О/К</t>
  </si>
  <si>
    <t>територіальні організації</t>
  </si>
  <si>
    <t>К</t>
  </si>
  <si>
    <t>липень</t>
  </si>
  <si>
    <t>серпень</t>
  </si>
  <si>
    <t>листопад</t>
  </si>
  <si>
    <t>упродовж року</t>
  </si>
  <si>
    <t>Бокс</t>
  </si>
  <si>
    <t>квітень</t>
  </si>
  <si>
    <t>Боротьба вільна</t>
  </si>
  <si>
    <t>Боротьба греко-римська</t>
  </si>
  <si>
    <t xml:space="preserve">Відкритий  чемпіонат ГО "ВФСТ "Колос" пам`яті Івана Піддубного </t>
  </si>
  <si>
    <t>Важка атлетика</t>
  </si>
  <si>
    <t>лютий</t>
  </si>
  <si>
    <t>грудень</t>
  </si>
  <si>
    <t>Волейбол</t>
  </si>
  <si>
    <t xml:space="preserve">Чемпіонат ГО "ВФСТ "Колос" з волейболу серед чоловічих та жіночих команд                                                                                                                                                                                                                                                                                                       </t>
  </si>
  <si>
    <t>Дзюдо</t>
  </si>
  <si>
    <t>Легка атлетика</t>
  </si>
  <si>
    <t>квітень-травень</t>
  </si>
  <si>
    <t>Футбол</t>
  </si>
  <si>
    <t>Теніс настільний</t>
  </si>
  <si>
    <t>серпень-вересень</t>
  </si>
  <si>
    <t>березень</t>
  </si>
  <si>
    <t>березень-квітень</t>
  </si>
  <si>
    <t>Неолімпійські види спорту</t>
  </si>
  <si>
    <t>Гирьовий спорт</t>
  </si>
  <si>
    <t>Футзал</t>
  </si>
  <si>
    <t>О</t>
  </si>
  <si>
    <t>ГО "ВФСТ "Колос"</t>
  </si>
  <si>
    <t xml:space="preserve"> </t>
  </si>
  <si>
    <t>* Примітка:  Обсяги  витрат на проведення заходів визначаються  календарним планом  ЦШВСМ  ФСТ  "Україна", затвердженим в установленому порядку.</t>
  </si>
  <si>
    <t>ЦШВСМ ФСТ "Україна"</t>
  </si>
  <si>
    <t>всього заходів: 6</t>
  </si>
  <si>
    <t>Київ</t>
  </si>
  <si>
    <t>Навчально-тренувальний збір зі загально-фізичної підготовки</t>
  </si>
  <si>
    <t>січень</t>
  </si>
  <si>
    <t>Стрільба з лука</t>
  </si>
  <si>
    <t>Веслування академічне</t>
  </si>
  <si>
    <t>І   ЛІТНІ ОЛІМПІЙСЬКІ ВИДИ СПОРТУ</t>
  </si>
  <si>
    <t xml:space="preserve">Календарний  план  спортивних заходів центральної школи вищої  спортивної  майстерності </t>
  </si>
  <si>
    <t>ЦЕНТРАЛЬНА   РАДА   ФСТ  "СПАРТАК"</t>
  </si>
  <si>
    <t>м. Ужгород</t>
  </si>
  <si>
    <t>територіальні організації, спортивні клуби</t>
  </si>
  <si>
    <t>* Примітка:  Обсяги  витрат на проведення заходів визначаються  календарним планом  ГО "ФСТ  "Спартак", затвердженим в установленому порядку.</t>
  </si>
  <si>
    <t>Директор департаменту фізичної культури та неолімпійських видів спорту</t>
  </si>
  <si>
    <t>М. В. Бідний</t>
  </si>
  <si>
    <t>ЛІТНІ ОЛІМПІЙСЬКІ ВИДИ СПОРТУ</t>
  </si>
  <si>
    <t>ЦШВСМ ФСТ "Спартак"</t>
  </si>
  <si>
    <t>За призначенням</t>
  </si>
  <si>
    <t>ЦШВСМ ГО "ФСТ "Спартак"</t>
  </si>
  <si>
    <t>* Примітка:  Обсяги  витрат на проведення заходів визначаються  календарним планом  ЦШВСМ ГО "ФСТ  "Спартак", затвердженим в установленому порядку.</t>
  </si>
  <si>
    <t>стрільба кульова</t>
  </si>
  <si>
    <t>м. Львів</t>
  </si>
  <si>
    <t>м. Житомир</t>
  </si>
  <si>
    <t>Всього заходів: 8</t>
  </si>
  <si>
    <t>боротьба вільна</t>
  </si>
  <si>
    <t>легка атлетика</t>
  </si>
  <si>
    <t xml:space="preserve">Кубок ГО "ВФСТ "Колос"
з футболу 8х8 серед ветеранів 40-49 років, 50 і старші
</t>
  </si>
  <si>
    <t>* Примітка:  Обсяги  витрат на проведення заходів визначаються  календарним планом  ГО "ФСТ  "Колос", затвердженим в установленому порядку.</t>
  </si>
  <si>
    <t>Тренерів</t>
  </si>
  <si>
    <t xml:space="preserve">                             ОЛІМПІЙСЬКІ   ВИДИ   СПОРТУ</t>
  </si>
  <si>
    <t>* Примітка:  Обсяги  витрат на проведення заходів визначаються  календарним планом  фізкультурно - спортивного   товариства "ДИНАМО"  , затвердженим в установленому порядку.</t>
  </si>
  <si>
    <t xml:space="preserve">"Всеукраїнське фізкультурно-спортивне товариство "Колос" ЦШВСМ "Колос"  </t>
  </si>
  <si>
    <t>ОЛІМПІЙСЬКИ ВИДИ СПОРТУ</t>
  </si>
  <si>
    <t>ЦШВСМ "Колос"</t>
  </si>
  <si>
    <t>* Примітка:  Обсяги  витрат на проведення заходів визначаються  календарним планом ЦШВСМ "Колос" ГО "ВФСТ  "Колос" , затвердженим в установленому порядку.</t>
  </si>
  <si>
    <t>територіальні організації "ВФСТ "Колос"</t>
  </si>
  <si>
    <t>червень- липень</t>
  </si>
  <si>
    <t>Олімпійські літні види спорту</t>
  </si>
  <si>
    <t>територіальні організації  "ВФСТ "Колос"</t>
  </si>
  <si>
    <t>ФК, КФК  "ВФСТ "Колос"</t>
  </si>
  <si>
    <t>Всеукраїнський футбольний фестиваль серед сільських школярів та дітей сиріт під девізом "Даруймо радість дітям! "</t>
  </si>
  <si>
    <t>збірні територіальних організацій</t>
  </si>
  <si>
    <t>за призначенням, згідно регламенту</t>
  </si>
  <si>
    <t>ФК, ДЮСШ  "ВФСТ "Колос"</t>
  </si>
  <si>
    <t>всього заходів: 3</t>
  </si>
  <si>
    <t>кікбоксінг ІСКА</t>
  </si>
  <si>
    <t xml:space="preserve">За призначенням </t>
  </si>
  <si>
    <t xml:space="preserve">ЦШВСМ </t>
  </si>
  <si>
    <t>листопад-грудень</t>
  </si>
  <si>
    <t>БОКС</t>
  </si>
  <si>
    <t>ВАЖКА АТЛЕТИКА</t>
  </si>
  <si>
    <t>ГІМНАСТИКА ХУДОЖНЯ</t>
  </si>
  <si>
    <t xml:space="preserve"> громадської організіції "Фізкультурно - спортивне   товариство "СПАРТАК""   </t>
  </si>
  <si>
    <t xml:space="preserve"> громадської організіції "Фізкультурно - спортивне   товариство  "Україна" </t>
  </si>
  <si>
    <t>травень-червень</t>
  </si>
  <si>
    <t>Всього - 4</t>
  </si>
  <si>
    <t>Всього - 1</t>
  </si>
  <si>
    <t>Всього - 2</t>
  </si>
  <si>
    <t>ВЕСЛУВАННЯ НА Б/К</t>
  </si>
  <si>
    <t>Дніпропетровська обл.</t>
  </si>
  <si>
    <t xml:space="preserve">Участь у Всеукраїнському турнірі з боксу </t>
  </si>
  <si>
    <t>Участь у Всекраїнському турнірі з боротьби вільної</t>
  </si>
  <si>
    <t>НТЗ по підготовці до всеукраїнських змагань з веслування на байдарках і каное</t>
  </si>
  <si>
    <t>Участь у Всекраїнському турнірі з веслування на байдарках і каное</t>
  </si>
  <si>
    <t>липень-серпень</t>
  </si>
  <si>
    <t xml:space="preserve">лютий </t>
  </si>
  <si>
    <t xml:space="preserve">серпень-вересень </t>
  </si>
  <si>
    <t xml:space="preserve">вересень-жовтень </t>
  </si>
  <si>
    <t>січень-лютий</t>
  </si>
  <si>
    <t>червень-липень</t>
  </si>
  <si>
    <t>Всього заходів: 4</t>
  </si>
  <si>
    <t>с. Ворохта Івано-Фр. обл. ПОГ НСБ "Україна", м. Берегове, Закарпатська обл. ПОГ ЕВП УСБ "Закарпаття"</t>
  </si>
  <si>
    <t>с. Красенівка Черкаська обл.</t>
  </si>
  <si>
    <t>м. Луцьк</t>
  </si>
  <si>
    <t xml:space="preserve">Кубок ГО "ВФСТ "Колос" з футболу  серед збірних команд  голів  тетиторіальних громад та старост
</t>
  </si>
  <si>
    <t>березень- червень</t>
  </si>
  <si>
    <t>Київська обл.</t>
  </si>
  <si>
    <t xml:space="preserve"> м. Хотин Чернівецька обл.</t>
  </si>
  <si>
    <t xml:space="preserve"> м. Берегове Закарпатська обл. ПОГ ЕВП УСБ "Закарпаття" </t>
  </si>
  <si>
    <t>ФК, КФК, територіальні громади</t>
  </si>
  <si>
    <t xml:space="preserve">Всеукраїнські змагання працівників авіабудування та машинобудування </t>
  </si>
  <si>
    <t xml:space="preserve"> Київська обл. </t>
  </si>
  <si>
    <t>ЦЕНТРАЛЬНА РАДА ГО "ВФСТ "Україна"</t>
  </si>
  <si>
    <t xml:space="preserve"> ЗИМОВІ ОЛІМПІЙСЬКІ ВИДИ СПОРТУ</t>
  </si>
  <si>
    <t xml:space="preserve">лижний спорт </t>
  </si>
  <si>
    <t>НЕОЛІМПІЙСЬКІ ВИДИ СПОРТУ</t>
  </si>
  <si>
    <t>Відкритий Кубок ГО "ВФСТ "Україна" серед  дорослих, дівчат та юніорок</t>
  </si>
  <si>
    <t xml:space="preserve">березень-квітень </t>
  </si>
  <si>
    <t>Відкритий чемпіонат ГО "ВФСТ "Україна" серед юніорів, старших юнаків, юнаків</t>
  </si>
  <si>
    <t>Всеукраїнські змагання "Галицькі ігри пам"яті Я. Гонтковського"</t>
  </si>
  <si>
    <t>Всеукраїнські змагання "Галицькі зимові ігри"</t>
  </si>
  <si>
    <t xml:space="preserve">    І. СПОРТИВНІ ЗАХОДИ ТА ЗМАГАННЯ З ВИДІВ СПОРТУ</t>
  </si>
  <si>
    <t xml:space="preserve">  ОЛІМПІЙСЬКІ ВИДИ СПОРТУ</t>
  </si>
  <si>
    <r>
      <t xml:space="preserve"> Календарний план масових фізкультурно-оздоровчих та спортивних заходів                                                                                                                                                                                     громадської організіції "Всеукраїнське фізкультурно - спортивне товариство "Україна"                                                                                 Центральна рада ГО "ВФСТ "Україна"                                                                                                                                                                                                                                                  </t>
    </r>
    <r>
      <rPr>
        <b/>
        <sz val="12"/>
        <rFont val="Times New Roman"/>
        <family val="1"/>
        <charset val="204"/>
      </rPr>
      <t xml:space="preserve">     </t>
    </r>
  </si>
  <si>
    <t xml:space="preserve">І. СПОРТИВНІ ЗАХОДИ ТА ЗМАГАННЯ З ВИДІВ СПОРТУ     </t>
  </si>
  <si>
    <t>с. Ворохта,            Ів.-Франківська обл.     ПОГ НСБ "Україна"</t>
  </si>
  <si>
    <t>ДЮСШ "Колос", інші спортивні організації</t>
  </si>
  <si>
    <t xml:space="preserve">Спец. фонд </t>
  </si>
  <si>
    <t xml:space="preserve">Чемпіонат ГО ВФСТ „Колос” з важкої атлетики серед спортсменів ДЮСШ „Колос” та всеукраїнський турнір пам'яті А.Л. Хвесика.                  </t>
  </si>
  <si>
    <t>ДЮСШ "ВФСТ "Колос", інші спорт. організації</t>
  </si>
  <si>
    <t>Упродовж року</t>
  </si>
  <si>
    <t>Кубок  ГО "ВФСТ "Колос" з волейболу   серед ветеранів пам'яті першого МС   Закарпаття Івана Скрябіна</t>
  </si>
  <si>
    <t>жовтень- листопад</t>
  </si>
  <si>
    <t>Відкритий чемпіонат ГО "ВФСТ "Колос" з дзюдо серед юнаків, дівчат та молоді пам'яті  А.П. Усенка</t>
  </si>
  <si>
    <t>ДЮСШ "Колос", територіальні організації  "ВФСТ "Колос"</t>
  </si>
  <si>
    <t xml:space="preserve">Відкритий осінній чемпіонат ГО "ВФСТ "Колос" з легкоатлетичного кросу серед юнаки, дівчата, чоловіків та жінок. </t>
  </si>
  <si>
    <t xml:space="preserve">Дартс </t>
  </si>
  <si>
    <t>територіальні організацій "ВФСТ "Колос"</t>
  </si>
  <si>
    <t xml:space="preserve">Кубок ГО "ВФСТ "Колос"
з футзалу серед ветеранів 45+, 50+, 55+, 60+
</t>
  </si>
  <si>
    <t>Всеукраїнські змагання "Схід - захід разом!"</t>
  </si>
  <si>
    <t xml:space="preserve">територіальні організації "ВФСТ "Колос" </t>
  </si>
  <si>
    <t>керівники та фахівці  ГО "ВФСТ "Колос", керівник та фахівців ДЮСШ "Колос"</t>
  </si>
  <si>
    <t>ДЮСШ, ФК</t>
  </si>
  <si>
    <t>Інші заходи, що проводить ГО "ВФСТ "Колос"</t>
  </si>
  <si>
    <t>Всього заходів: 5</t>
  </si>
  <si>
    <t>Всього заходів: 31</t>
  </si>
  <si>
    <t xml:space="preserve">громадської організації "Всеукраїнське фізкультурно-спортивне товариство  "Колос" </t>
  </si>
  <si>
    <t>НТЗ із загальної фізичної та спеціальної  підготовки</t>
  </si>
  <si>
    <t>НТЗ до всеукраїнських та міжнародних змагань (дорослі, молод, юніори)</t>
  </si>
  <si>
    <t>серепень</t>
  </si>
  <si>
    <t>Всього заходів:12</t>
  </si>
  <si>
    <t>Березень</t>
  </si>
  <si>
    <t>Хмельницький</t>
  </si>
  <si>
    <t>НТЗ по підготовці до всеукраїнських змагань з боксу</t>
  </si>
  <si>
    <t xml:space="preserve">Участь у Всеукраїнському турнірі з боксу  </t>
  </si>
  <si>
    <t>Одесса</t>
  </si>
  <si>
    <t>НТЗ по підготовці до всеукраїнських змагань з боротьби вільної</t>
  </si>
  <si>
    <t>веслування на байдарках і каноє</t>
  </si>
  <si>
    <t>Участь у Всекраїнському турнірі з веслування на б/к</t>
  </si>
  <si>
    <t>Разом олімпійські види: 5</t>
  </si>
  <si>
    <t>Разом неолімпійські види: 8</t>
  </si>
  <si>
    <t>І розділ   Спортивні  заходи  та  змагання  з  видів  спорту</t>
  </si>
  <si>
    <t xml:space="preserve">                                  ОЛІМПІЙСЬКІ ВИДИ СПОРТУ</t>
  </si>
  <si>
    <t>ДЮСШ,                                                   терит. Організації</t>
  </si>
  <si>
    <t>ДЮСШ,                                                   терит. організації</t>
  </si>
  <si>
    <t>Чемпіонат ГО "ФСТ"Спартак" серед юнаків та дівчат, юніорів та юніорок, молоді</t>
  </si>
  <si>
    <t>ДЮСШ,                                                   терит. організацій</t>
  </si>
  <si>
    <t>БОРОТЬБА ВІЛЬНА</t>
  </si>
  <si>
    <t>листопад грудень</t>
  </si>
  <si>
    <t>ДЮСШ,                                                   терит. організацій, спортивні клуби</t>
  </si>
  <si>
    <t>Всього -  1</t>
  </si>
  <si>
    <t>Відкритий чемпіонат ГО "ФСТ "Спартак" серед юнаків та дівчат, юніорів та юніорок, молоді</t>
  </si>
  <si>
    <t>ДЮСШ, терит. організацій, спортивні клуби</t>
  </si>
  <si>
    <t>Всього: 1</t>
  </si>
  <si>
    <t>Чемпіонат ГО "ФСТ "Спартак" за программою МС, КМС, І розряду</t>
  </si>
  <si>
    <t>м. Біла Церква</t>
  </si>
  <si>
    <t xml:space="preserve"> КОМБАТ САМОЗАХИСТ ICO</t>
  </si>
  <si>
    <t>Чемпіонат ГО "ФСТ "Спартак" серед дітей  за розділом легкий контакт</t>
  </si>
  <si>
    <t xml:space="preserve">Чемпіонат ГО "ФСТ "Спартак" за розділом легкий та посиленний контакт </t>
  </si>
  <si>
    <t>Чемпіонат ГО "ФСТ "Спартак" за розділами легкий, посилений та повний контакт</t>
  </si>
  <si>
    <t>Всього - 3</t>
  </si>
  <si>
    <t>ОК</t>
  </si>
  <si>
    <t xml:space="preserve"> січень</t>
  </si>
  <si>
    <t>всього заходів: 16</t>
  </si>
  <si>
    <t xml:space="preserve">Календарний  план  спортивних заходів та спортивних змагань </t>
  </si>
  <si>
    <t>Орієнтовне місце провед.</t>
  </si>
  <si>
    <t xml:space="preserve">Єдиний календарний планфізкультурно-оздоровчих, спортивних заходів  та спортивних змагань  України  на  2025 рік </t>
  </si>
  <si>
    <t xml:space="preserve">Єдиний календарний план фізкультурно-оздоровчих, спортивних заходів  та спортивних змагань  України  на  2025 рік </t>
  </si>
  <si>
    <t xml:space="preserve">Календарний  план  спортивних заходів центральної школи вищої  спортивної  майстерності  громадської організації </t>
  </si>
  <si>
    <t>Наказ   Міністерства молоді та спорту України                                   ____________ 2024  №______</t>
  </si>
  <si>
    <t xml:space="preserve">Відкритий чемпіонат ГО "ВФСТ "Україна" серед дорослих </t>
  </si>
  <si>
    <t>обласні організації, СК</t>
  </si>
  <si>
    <t>обласні організації, СДЮШОР, ДЮСШ</t>
  </si>
  <si>
    <t xml:space="preserve">Відкритий турнір ГО "ВФСТ "Україна" серед  дорослих, юніорів та юнаків, присвячений памяті загиблого воїна, майстра спорту України Віталія Мерінова </t>
  </si>
  <si>
    <t>м. Івано- Франківськ</t>
  </si>
  <si>
    <t xml:space="preserve">всього заходів: 4 </t>
  </si>
  <si>
    <t xml:space="preserve">Відкритий чемпіонат ГО "ВФСТ "Україна" серед юнаків та дівчат </t>
  </si>
  <si>
    <t>боротьба греко-римська</t>
  </si>
  <si>
    <t xml:space="preserve">Відкритий чемпіонат ГО "ВФСТ "Україна"  серед юнаків та дівчат </t>
  </si>
  <si>
    <t>Відкритий чемпіонат ГО "ВФСТ "Україна"  серед дорослих, дівчат та юніорок</t>
  </si>
  <si>
    <t xml:space="preserve"> вересень</t>
  </si>
  <si>
    <t>Відкритий чемпіонат ГО "ВФСТ "Україна" серед дорослих, дівчат та юніорок</t>
  </si>
  <si>
    <t>травень- червень</t>
  </si>
  <si>
    <t>м. Черкаси</t>
  </si>
  <si>
    <t xml:space="preserve">Відкритий Кубок ГО "ВФСТ "Україна"  серед дорослих, юніорів та юнаків </t>
  </si>
  <si>
    <t>Відкритий чемпіонат ГО "ВФСТ "Україна"  за програмою "Хто ти, майбутній олімпієць?" серед юніорів та юніорок</t>
  </si>
  <si>
    <t xml:space="preserve"> жовтень</t>
  </si>
  <si>
    <t xml:space="preserve">Відкритий чемпіонат ГО "ВФСТ "Україна" серед юніорів та юнаків </t>
  </si>
  <si>
    <t>Відкритий зимовий чемпіонат ГО "ВФСТ "Україна" серед юнаків та дівчат</t>
  </si>
  <si>
    <t>тхеквондо ВТФ</t>
  </si>
  <si>
    <t>футбол</t>
  </si>
  <si>
    <t xml:space="preserve">Відкритий чемпіонат ГО "ВФСТ "Україна" серед юнаків </t>
  </si>
  <si>
    <t>всього заходів із літних олімпійських видів спорту: 17</t>
  </si>
  <si>
    <t>всього заходів з літних олімпійських видів спорту: 9</t>
  </si>
  <si>
    <t xml:space="preserve"> травень </t>
  </si>
  <si>
    <t xml:space="preserve">квітень </t>
  </si>
  <si>
    <t>обласні організації, СДЮШОР, ДЮСШ, СК</t>
  </si>
  <si>
    <t xml:space="preserve">квітень-травень </t>
  </si>
  <si>
    <t xml:space="preserve">Відкритий чемпіонат ГО "ВФСТ "Україна" серед дітей старшого віку, юнаків молодшого віку, юнаків старшого віку, юніорів </t>
  </si>
  <si>
    <t>Чернівецька обл.</t>
  </si>
  <si>
    <t>обласні організації, СДЮШОР ДЮСШ</t>
  </si>
  <si>
    <t>шахи</t>
  </si>
  <si>
    <t>Відкритий чемпіонат ГО "ВФСТ "Україна" серед дорослих</t>
  </si>
  <si>
    <t>шашки</t>
  </si>
  <si>
    <t>всього заходів із неолімпійських олімпійських видів спорту: 11</t>
  </si>
  <si>
    <t xml:space="preserve">Всього спортивних заходів та змагань з видів спорту:  29                                                                                                                                                    </t>
  </si>
  <si>
    <t xml:space="preserve"> ІІ. ФІЗКУЛЬТУРНО-ОЗДОРОВЧІ ЗАХОДИ</t>
  </si>
  <si>
    <t xml:space="preserve"> червень</t>
  </si>
  <si>
    <t xml:space="preserve">ΧVІ Всеукраїнські змагання працівників енергетики та електротехнічної промисловості </t>
  </si>
  <si>
    <t>ХХXІ Всеукраїнські змагання колективів фізкультури Атомпрофспілки</t>
  </si>
  <si>
    <t>Закарпатська обл.</t>
  </si>
  <si>
    <t xml:space="preserve">Всеукраїнські змагання працівників оборонної промисловості </t>
  </si>
  <si>
    <t xml:space="preserve"> серпень-вересень</t>
  </si>
  <si>
    <t xml:space="preserve">XVІІІ Всеукраїнські змагання працівників вугільної промисловості </t>
  </si>
  <si>
    <t xml:space="preserve"> серпень</t>
  </si>
  <si>
    <t xml:space="preserve">Всеукраїнські змагання машинобудівників та приладобудівників </t>
  </si>
  <si>
    <t xml:space="preserve">ΧXІХ Всеукраїнські міжгалузеві змагання працівників промислової сфери та транспорту </t>
  </si>
  <si>
    <t xml:space="preserve"> ΧΧVІ Всеукраїнські змагання спортклубів та колективів фізичної культури промислових підприємств та організацій</t>
  </si>
  <si>
    <t xml:space="preserve"> Всеукраїнські змагання залізничників і транспортних будівельників </t>
  </si>
  <si>
    <t xml:space="preserve">Всеукраїнські змагання працівників АТ "ДАК" Автомобільні дороги України" </t>
  </si>
  <si>
    <t xml:space="preserve">Всеукраїнські змагання ГО "ВФСТ "Україна"  з футзалу </t>
  </si>
  <si>
    <t xml:space="preserve">Всеукраїнські змагання ГО "ВФСТ "Україна" з волейболу               </t>
  </si>
  <si>
    <t xml:space="preserve">Всеукраїнські змагання ГО "ВФСТ "Україна" з шахів </t>
  </si>
  <si>
    <t xml:space="preserve">Всеукраїнські змагання ГО "ВФСТ "Україна" з шашок </t>
  </si>
  <si>
    <t>Всеукраїнські змагання працівників промислової сфери та членів їх сімей за прогамою "Здорова сім"я - здорова нація, разом до перемоги"</t>
  </si>
  <si>
    <t>Всього заходів: 15</t>
  </si>
  <si>
    <t>ІІІ. ІНШІ ЗАХОДИ, ЩО ПРОВОДИТЬ ГО ВФСТ "УКРАЇНА"</t>
  </si>
  <si>
    <t>ХІ Всеукраїнські змагання серед видобувних та прохідницьких  бригад підприємств вугільної галузі України під девізом "Всією бригадою на стадіон"</t>
  </si>
  <si>
    <t xml:space="preserve">Всеукраїнські змагання ГО "ВФСТ "Україна" з пауерліфтингу         </t>
  </si>
  <si>
    <t>Організації, СК, КФК</t>
  </si>
  <si>
    <t xml:space="preserve">Всеукраїнський весняний легкоатлетичний крос </t>
  </si>
  <si>
    <t>Обласні організації</t>
  </si>
  <si>
    <t xml:space="preserve">Всеукраїнські змагання ГО "ВФСТ "Україна" з армрестлінгу               </t>
  </si>
  <si>
    <t xml:space="preserve">Всеукраїнські змагання ГО "ВФСТ "Україна" з тенісу настільного </t>
  </si>
  <si>
    <t>Кубок ГО "ВФСТ "Україна"  з футзалу</t>
  </si>
  <si>
    <t>Відкритий чемпіонат ГО "ВФСТ "Україна"  з легкої атлетики серед дорослих</t>
  </si>
  <si>
    <t xml:space="preserve">Всеукраїнські змагання ГО "ВФСТ "Україна"  з гирьового спорту </t>
  </si>
  <si>
    <t>ΧΧХІ Всеукраїнські змагання серед працівників металургійної та гірничо-добувної галузі</t>
  </si>
  <si>
    <t xml:space="preserve">Всеукраїнські змагання працівників текстильної та легкої промисловості </t>
  </si>
  <si>
    <t xml:space="preserve">Всеукраїнські змагання працівників автомобільного та сільскогосподарського машинобудування </t>
  </si>
  <si>
    <t>Всеукраїнські змагання Конфедерації вільних профспілок України</t>
  </si>
  <si>
    <t xml:space="preserve">Всеукраїнські змагання працівників хімічних та нафтохімічних галузей промисловості </t>
  </si>
  <si>
    <t xml:space="preserve">Всеукраїнські змагання працівників лісових галузей </t>
  </si>
  <si>
    <t xml:space="preserve">ΧХ ювілейні Всеукраїнські змагганя працівників авіабудування та машинобудування </t>
  </si>
  <si>
    <t xml:space="preserve">Всеукраїнські змагання працівників морських та річних галузей </t>
  </si>
  <si>
    <t>Зональні змагання ΧΧVІ Всеукраїнських змагань спортклубів та колективів фізичної культури промислових підприємств та організацій</t>
  </si>
  <si>
    <t>Всеукраїнські змагання працівників атомної промисловості на призи президента НАЕК</t>
  </si>
  <si>
    <t xml:space="preserve">Всеукраїнські змагання працівників будівництва і промисловості будівельних матеріалів </t>
  </si>
  <si>
    <t xml:space="preserve">Всеукраїнський осінній легкоатлетичний крос </t>
  </si>
  <si>
    <t xml:space="preserve">Всеукраїнські змагання ГО "ВФСТ "Україна" з плавання </t>
  </si>
  <si>
    <t>Всеукраїнські змагання  ОТГ</t>
  </si>
  <si>
    <t xml:space="preserve">Всеукраїнські змагання  з зимового плавання                </t>
  </si>
  <si>
    <t xml:space="preserve">Всеукраїнські змагання з лижних гонок </t>
  </si>
  <si>
    <t>Всього заходів: 75</t>
  </si>
  <si>
    <r>
      <rPr>
        <b/>
        <i/>
        <sz val="11"/>
        <rFont val="Times New Roman"/>
        <family val="1"/>
        <charset val="204"/>
      </rPr>
      <t xml:space="preserve">* Примітка: </t>
    </r>
    <r>
      <rPr>
        <sz val="11"/>
        <rFont val="Times New Roman"/>
        <family val="1"/>
        <charset val="204"/>
      </rPr>
      <t xml:space="preserve">Конкретні дати проведення змагань будуть визначені після затвердження Єдиного календарного плану фізкультурно-оздоровчих та спортивних заходів України на 2025 рік Міністерством молоді та спорту України.                                                                                                                                                                                                                                                                                                                                                                                                                   </t>
    </r>
    <r>
      <rPr>
        <b/>
        <i/>
        <sz val="11"/>
        <rFont val="Times New Roman"/>
        <family val="1"/>
        <charset val="204"/>
      </rPr>
      <t xml:space="preserve"> * Примітка: </t>
    </r>
    <r>
      <rPr>
        <sz val="11"/>
        <rFont val="Times New Roman"/>
        <family val="1"/>
        <charset val="204"/>
      </rPr>
      <t xml:space="preserve"> Обсяги  витрат на проведення заходів визначаються календарним планом ГО "ВФСТ "Україна", затвердженим в установленому порядку.</t>
    </r>
  </si>
  <si>
    <t>Всього заходів по боксу: 8</t>
  </si>
  <si>
    <t>Всього заходів по веслуванню на байдарках і каное: 11</t>
  </si>
  <si>
    <t>Всього НТЗ 20</t>
  </si>
  <si>
    <t>Всього участь 9</t>
  </si>
  <si>
    <t>Всього заходів по боротьбі вільній: 14</t>
  </si>
  <si>
    <t xml:space="preserve">Чемпіоната ГО "ФСТ"Спартак" серед юнаків 2011-2012 р.н. </t>
  </si>
  <si>
    <t>о</t>
  </si>
  <si>
    <t xml:space="preserve">Чемпіонат ГО "ФСТ"Спартак" серед юніорів 2009-2010 р.н. </t>
  </si>
  <si>
    <t xml:space="preserve">Чемпіонат ГО "ФСТ"Спартак" серед юнаків 2012-2013 р.н.(перехідний)               </t>
  </si>
  <si>
    <t xml:space="preserve">Чемпіонат ГО "ФСТ "Спартак" серед юніорів 2010-2011 р.н.(перехідний)                    </t>
  </si>
  <si>
    <t>Чемпіонат ГО "ФСТ "Спартак" серед юнаків 2009-2010 р.н.,   юніорів  2006-2008 р.н.</t>
  </si>
  <si>
    <t xml:space="preserve">Чемпіонат ГО "ФСТ "Спартак" присвячений пам'яті ЗТУ Володимира Баженкова, за программою МС, КМС,    І - ІІІ розрядів </t>
  </si>
  <si>
    <t xml:space="preserve">листопад </t>
  </si>
  <si>
    <t>м. Івано-Франківськ</t>
  </si>
  <si>
    <t xml:space="preserve">                                                                                                    СПОРТИВНЕ ОРІЄНТУВАННЯ</t>
  </si>
  <si>
    <t>Чемпіонат ГО "ФСТ "Спартак" зі спортивного орієнтування</t>
  </si>
  <si>
    <t>Всього: - 1</t>
  </si>
  <si>
    <t>ІІ. Фізкультурно-оздоровчі заходи</t>
  </si>
  <si>
    <t xml:space="preserve"> МІНІ ФУТБОЛ</t>
  </si>
  <si>
    <t xml:space="preserve">Всеукраїнський турнір </t>
  </si>
  <si>
    <t xml:space="preserve">травень </t>
  </si>
  <si>
    <t>м. Полтава</t>
  </si>
  <si>
    <t>збірні команди галузей, підприємств та установ</t>
  </si>
  <si>
    <t>ВОЛЕЙБОЛ</t>
  </si>
  <si>
    <t xml:space="preserve">Турнір </t>
  </si>
  <si>
    <t>м. Кам'янське Дніпропетровська обл.</t>
  </si>
  <si>
    <t>збірні команди галузей,підприємств та установ</t>
  </si>
  <si>
    <t>Турнір пам'яті МСМК Надії Куляши</t>
  </si>
  <si>
    <t>м. Днпро</t>
  </si>
  <si>
    <t>команди трудових колективів, підприємств та установ, ветеранів спорту та ліквідатори аварії на ЧАЕС</t>
  </si>
  <si>
    <t xml:space="preserve">XV Меморіал Володимира Баженкова з футзалу </t>
  </si>
  <si>
    <t>команди трудових колективів, підприємств та установ</t>
  </si>
  <si>
    <r>
      <t>Всеукраїнський</t>
    </r>
    <r>
      <rPr>
        <sz val="11"/>
        <color rgb="FFFF0000"/>
        <rFont val="Times New Roman"/>
        <family val="1"/>
        <charset val="204"/>
      </rPr>
      <t xml:space="preserve"> </t>
    </r>
    <r>
      <rPr>
        <sz val="11"/>
        <rFont val="Times New Roman"/>
        <family val="1"/>
        <charset val="204"/>
      </rPr>
      <t xml:space="preserve">спортивний захід ГО "ФСТ "спартак" зі спортивного орієнтування </t>
    </r>
  </si>
  <si>
    <t>команди територіальних громад</t>
  </si>
  <si>
    <t>Меморіал Павла Петриченка</t>
  </si>
  <si>
    <t>футбольні ДЮСШ, команди трудових колективів, підприємств та установ</t>
  </si>
  <si>
    <t xml:space="preserve">Всеукраїнський легкоатлетичний пробіг "ЕСТАФЕТА ПОКОЛІНЬ" </t>
  </si>
  <si>
    <t>м.Київ</t>
  </si>
  <si>
    <t>бігові спортивні клуби, збірні команди підприємст та організацій, діти, ветерани спорту, ветерани війни</t>
  </si>
  <si>
    <t>Всеукраїнські спортивні ігри серед підприємств, організацій та державних установ "Кубок виклику 2025"</t>
  </si>
  <si>
    <t>м. Одеса</t>
  </si>
  <si>
    <t>збірні команди галузей,підприємств, установ та теріторіальних громад</t>
  </si>
  <si>
    <t>Всеукраїнська спартакіада працівників телебачення, радіо та зв"язку МЕДІА ІГРИ</t>
  </si>
  <si>
    <t>збірні команди телекомунікаційних компаній та ЗМІ</t>
  </si>
  <si>
    <t>Всеукраїнські змагання з плавання           "UA SWIMMING CUP 2025"</t>
  </si>
  <si>
    <t>плавальні спортивні клуби, збірні команди підприємст та організацій, ДЮСШ, ветерани спорту, ветерани війни</t>
  </si>
  <si>
    <t>Всеукраїнські спортивні ігри серед тім-лідерів підприємств, організацій та державних установ "Кубок виклику 2025"</t>
  </si>
  <si>
    <t xml:space="preserve">збірні команди галузей та підприємств </t>
  </si>
  <si>
    <t>Всього - 8</t>
  </si>
  <si>
    <t xml:space="preserve">Відкритий чемпіонат ГО "ВФСТ "Колос" з боксу серед юнаків </t>
  </si>
  <si>
    <t>Відкритий чемпіонат ГО "ВФСТ "Колос" з боротьби вільної  серед юнаків та дівчат</t>
  </si>
  <si>
    <t>червень- серпень</t>
  </si>
  <si>
    <t xml:space="preserve"> м. Берегове, Закарпатська обл. ПОГ ЕВП УСБ "Закарпаття"</t>
  </si>
  <si>
    <t>Відкритий чемпіонат ГО "ВФСТ "Колос" з важкої атлетики серед юнакі та дівчат</t>
  </si>
  <si>
    <t>квітень- травень</t>
  </si>
  <si>
    <t>Відкритий чемпіонат ГО "ВФСТ "Колос" з волейболу  серед юнаків та дівчат</t>
  </si>
  <si>
    <t xml:space="preserve">Луцьк </t>
  </si>
  <si>
    <t>Відкритий чемпіонат ГО "ВФСТ "Колос" з дзюдо серед юнаків та дівчат</t>
  </si>
  <si>
    <t>Відкритий чемпіонат ГО "ВФСТ "Колос" з легкої атлетики серед юнаків та дівчат</t>
  </si>
  <si>
    <t xml:space="preserve">Відкритий чемпіонат ГО "ВФСТ "Колос" з тенісу настільного </t>
  </si>
  <si>
    <t xml:space="preserve">м. Коломия,            Ів.-Франківська обл.     </t>
  </si>
  <si>
    <t xml:space="preserve">Відкритий чемпіонат ГО "ВФСТ "Колос" з футболу "Золотий колос України" серед дівчат 2010-2011, 2012-2013 р.н. та юнаків 2011-2012, 2013-2014, 2015-2016 р.н.                                                                 
</t>
  </si>
  <si>
    <t>Всього заходів: 16</t>
  </si>
  <si>
    <t xml:space="preserve">Відкритий чемпіонат ГО "ВФСТ  "Колос" серед юнаків та дівчат </t>
  </si>
  <si>
    <t>Чемпіонат ГО "ВФСТ "Колос" з дартсу серед команд  територіальних громад України</t>
  </si>
  <si>
    <t xml:space="preserve">Чемпіонат ГО "ВФСТ "Колос" з футзалу серед юнаків та дівчат  2010-2011,  2012-2013 років народження .                
</t>
  </si>
  <si>
    <t xml:space="preserve">ІІ. ФІЗКУЛЬТУРНО-ОЗДОРОВЧІ ЗАХОДИ </t>
  </si>
  <si>
    <t>Всеукраїнські спортивні змагання "Найкраща сільська спортивна громада України"</t>
  </si>
  <si>
    <t>с. Ворохта Івано-Фр. обл. ПОГ НСБ "Україна"/ м. Берегове, Закарпатська обл. ПОГ ЕВП УСБ "Закарпаття"</t>
  </si>
  <si>
    <t>територіальні, місцеві  організації "ВФСТ "Колос", територіальні громади</t>
  </si>
  <si>
    <t>Всеукраїнські спортивні змагання серед команд сільських та селищних  територіальних громад України</t>
  </si>
  <si>
    <t>територіальні, місцеві організації "ВФСТ "Колос", територіальні громади</t>
  </si>
  <si>
    <t>Всеукраїнські спортивні змагання серед команд міських територіальних громад України</t>
  </si>
  <si>
    <t>Всеукраїнські спортивні змагання серед голів сільських, селищних рад, голів і старост територіальних громад</t>
  </si>
  <si>
    <t xml:space="preserve">листопад- грудень </t>
  </si>
  <si>
    <t>Всеукраїнські юнацькі спортивні ігри серед команд територіальних громад України</t>
  </si>
  <si>
    <t>територіальні громади</t>
  </si>
  <si>
    <t>Всеукраїнський фізкультурно-оздоровчий фестиваль  "Колосівське літо 2025"</t>
  </si>
  <si>
    <t>юнаки, дівчата територіальних громад</t>
  </si>
  <si>
    <t>Всеукраїнські   пляжні ігри  серед команд територіальних громад</t>
  </si>
  <si>
    <t>Липень</t>
  </si>
  <si>
    <t>ІІ літні всеукраїнські спортивні ігри  серед команд територіальних громад України</t>
  </si>
  <si>
    <t>вереснь</t>
  </si>
  <si>
    <t>Фізкультурно-оздоровчі заходи</t>
  </si>
  <si>
    <t xml:space="preserve">ІІІ. ІНШІ ЗАХОДИ, ЩО ПРОВОДИТЬ  ГО "ВФСТ "КОЛОС"  </t>
  </si>
  <si>
    <t>Всеукраїнські спортивні змагання серед керівників та фахівців місцевих, територіальних  осередків ГО "ВФСТ "Колос", фахівців та керівників ДЮСШ "Колос".</t>
  </si>
  <si>
    <t>Всеукраїнські змагання "Рухайся до Перемоги України - Ігри мужніх !" серед мешканців  територіальних громад</t>
  </si>
  <si>
    <t>Всеукраїнські спортивні змагання  з футзалу серед юнаків та дівчат пам'яті першого космонавта незалежної України, Героя України, ЗМС Леоніда Каденюка</t>
  </si>
  <si>
    <t>Всього заходів: 33</t>
  </si>
  <si>
    <t>Навчально-тренувальний збір до чемпіонату України</t>
  </si>
  <si>
    <t>Участь у чемпіонату України</t>
  </si>
  <si>
    <t>Навчально-тренувальний збір до участі у Чемпіонаті України з важкої атлетики (юніори, юніорки до 20 років, молодь до 23 років)</t>
  </si>
  <si>
    <t>Участь у чемпіонаті України з важкої атлетики (юніори, юніорки до 20 років, молодь до 23 років)</t>
  </si>
  <si>
    <t>Навчально-тренувальний збір до Кубку України з важкої атлетики серед чоловіків та жінок</t>
  </si>
  <si>
    <t xml:space="preserve">Велосипедний спорт </t>
  </si>
  <si>
    <t xml:space="preserve">Навчально-тренувальний збір до участі у чемпіонаті України з багатоденної гонки-темп, чемпіонат України з багатоденної гонки-гітовий спринт (чоловіки, жінки, юнаки, дівчата з велосипедного спорту  </t>
  </si>
  <si>
    <t>Участь у чемпіонаті України з багатоденної гонки-темп, чемпіонат України з багатоденної гонки- гітовий спринт (чоловіки, жінки, юнаки, дівчата з велосипедного спорту</t>
  </si>
  <si>
    <t>Навчально-тренувальний збір до участі у Відкритому чемпіонаті України з велосипедного спорту (крос) в індивідуальній гонці 1 тур (всі вікові категорії), у чемпіонаті України з велосипедного спорту (крос) в груповій гонці на короткому колі (всі вікові категорії)</t>
  </si>
  <si>
    <t xml:space="preserve">Навчально-тренувальний збір до участі у чемпіонаті України в олімпійських видах програм (чоловіки, чоловіки до 23 років, жінки, жінки до 23 років, юніори, юніорки)  з велосипедного спорту (шосе) </t>
  </si>
  <si>
    <t>Участь у чемпіонаті України в олімпійських видах програм (чоловіки, чоловіки до 23 років, жінки, жінки до 23 років, юніори, юніорки) з велосипедного спорту (шосе)</t>
  </si>
  <si>
    <t>Навчально-тренувальний збір до участі у чемпіонаті України (фрістайл) з велосипедного спорту (BMX)</t>
  </si>
  <si>
    <t>Участь у чемпіонаті України (фрістайл) з велосипедного спорту (BMX)</t>
  </si>
  <si>
    <t>Навчально-тренувальний збір до участі у чемпіонаті України серед молоді до 23 років, всеукраїнських змаганнях серед юнаків, дівчат, фіналу Кубку України з велосипедного спорту (ВМХ)</t>
  </si>
  <si>
    <t>Навчально-тренувальний збір до участі у чемпіонаті України (крос) в змішаній естафеті, командному чемпіонаті України (крос) в груповій гонці (всі вікові категорії) з велосипедного спорту</t>
  </si>
  <si>
    <t xml:space="preserve">Навчально-тренувальний збір  до участі у чемпіонаті України (крос) в індивідуальній, груповій гонках та естафеті (всі вікові категорії) з велосипедного спорту </t>
  </si>
  <si>
    <t xml:space="preserve">Навчально-тренувальний збір до участі у чемпіонаті України (крос) в парній, індивідуальній, груповій гонках на короткому колі (всі вікові категорії) з велосипедного спорту </t>
  </si>
  <si>
    <t>всього заходів: 13</t>
  </si>
  <si>
    <t>Навчально-тренувальний збір до участі у чемпіонаті України з веслування академічного на ергометрах</t>
  </si>
  <si>
    <t>Участь у чемпіонаті України з веслування академічного на ергометрах</t>
  </si>
  <si>
    <t>Навчально-тренувальний збір до участі у Всеукраїнських відбіркових змаганнях серед дорослих та молоді до 23 років з веслування академічного</t>
  </si>
  <si>
    <t>Участь у Всеукраїнських відбіркових змаганнях серед дорослих та молоді до 23 років з веслування академічного</t>
  </si>
  <si>
    <t xml:space="preserve">Навчально-тренувальний збір до участі у Кубку України з веслування академічного, присвяченого пам’яті бійця «Небесної сотні», Героя України В. Швеця </t>
  </si>
  <si>
    <t xml:space="preserve">Участь у Кубку України з веслування академічного, присвяченого пам’яті бійця «Небесної сотні», Героя України В. Швеця </t>
  </si>
  <si>
    <t>Навчально-тренувальний збір до участі у чемпіонаті України серед молоді до 23 років з веслування академічного</t>
  </si>
  <si>
    <t>Участь у чемпіонаті України серед молоді до 23 років з веслування академічного</t>
  </si>
  <si>
    <t>Навчально-тренувальний збір до участі у чемпіонаті України з веслування академічного</t>
  </si>
  <si>
    <t>Участь у чемпіонаті України з веслування академічного</t>
  </si>
  <si>
    <t>всього заходів: 10</t>
  </si>
  <si>
    <t>Навчально-тренувальний збір до участі у Кубку України з дзюдо</t>
  </si>
  <si>
    <t xml:space="preserve">Участь у  Кубку України з дзюдо </t>
  </si>
  <si>
    <t xml:space="preserve">Навчально-тренувальний збір до участі  у чемпіонаті України з дзюдо серед молоді до 23 років </t>
  </si>
  <si>
    <t>Участь у чемпіонаті України з дзюдо серед молоді до 23 років</t>
  </si>
  <si>
    <t xml:space="preserve">Участь у чемпіонаті України з дзюдо </t>
  </si>
  <si>
    <t>всього заходів: 5</t>
  </si>
  <si>
    <t xml:space="preserve">Навчально-тренувальний збір до участі у чемпіонаті України в приміщенні серед дорослих та юніорів зі стрільби з лука </t>
  </si>
  <si>
    <t>Участі у чемпіонаті України в приміщенні серед дорослих та юніорів зі стрільби з лука</t>
  </si>
  <si>
    <t>Навчально-тренувальний збір до Всеукраїнських змаганнях серед сильніших спортсменів зі стрільби з лука</t>
  </si>
  <si>
    <t>Участь у Всеукраїнських змаганнях серед сильніших спортсменів зі стрільби з лука</t>
  </si>
  <si>
    <t>Навчально-тренувальний збір до Всеукраїнських змаганнях серед сильніших спортсменів (юніори та кадети) зі стрільби з лука</t>
  </si>
  <si>
    <t>Участь у Всеукраїнських змаганнях серед сильніших спортсменів (юніори та кадети) зі стрільби з лука</t>
  </si>
  <si>
    <t xml:space="preserve">березень </t>
  </si>
  <si>
    <t>Навчально-тренувальний збір до участі у чемпіонаті України серед ШВСМ, СДЮШОР, ДЮСШ та УОР зі стрільби з лука</t>
  </si>
  <si>
    <t>Участь у чемпіонаті України серед ШВСМ, СДЮШОР, ДЮСШ та УОР зі стрільби з лука</t>
  </si>
  <si>
    <t>Навчально-тренувальний збір до участі у Відкритому всеукраїнському змаганні «Олімпійські надії» зі стрільби з лука</t>
  </si>
  <si>
    <t>Участь у Відкритому всеукраїнському змаганні «Олімпійські надії» зі стрільби з лука</t>
  </si>
  <si>
    <t>Навчально-тренувальний збір до участі у чемпіонаті України серед юніорів та кадетів зі стрільби з лука</t>
  </si>
  <si>
    <t>Навчально-тренувальний збір до участі у І етапі Кубку України «Кубок Буковини» зі стрільби з лука</t>
  </si>
  <si>
    <t>Навчально-тренувальний збір до участі у  ІІ етапі Кубку України присвячений пам’яті ЗТУ Кокота Б.З. зі стрільби з лука</t>
  </si>
  <si>
    <t>Навчально-тренувальний збір до участі у ІІІ етапі Кубку України «Стріли Слобожанщини» зі стрільби з лука</t>
  </si>
  <si>
    <t xml:space="preserve">Навчально-тренувальний збір до участі  у чемпіонаті України серед дорослих зі стрільби з лука </t>
  </si>
  <si>
    <t>Навчально-тренувальний збір до фіналу Кубка України</t>
  </si>
  <si>
    <t>НТЗ із загальної фізичної та спеціальної  підготовки (дорослі, молодь, юніори)</t>
  </si>
  <si>
    <t>НТЗ до всеукраїнських та міжнародних змагань (дорослі)</t>
  </si>
  <si>
    <t>січчень</t>
  </si>
  <si>
    <t>НТЗ до всеукраїнських та міжнародних змагань (юніори)</t>
  </si>
  <si>
    <t>НТЗ до всеукраїнських та міжнародних змагань (дорослі, молодь ,юніори)</t>
  </si>
  <si>
    <t>НТЗ до всеукраїнських та міжнародних змагань (молодь)</t>
  </si>
  <si>
    <t>НТЗ до всеукраїнських та міжнародних змагань (дорослі, молодь, юніори)</t>
  </si>
  <si>
    <t>Всього заходів:25</t>
  </si>
  <si>
    <t>Всього заходів:7</t>
  </si>
  <si>
    <t>Січень</t>
  </si>
  <si>
    <t>Лютий</t>
  </si>
  <si>
    <t>черень</t>
  </si>
  <si>
    <t xml:space="preserve">Стрільба кульова </t>
  </si>
  <si>
    <t>НТЗ із загальної фізичної та спеціальної  підготовки (юніори)</t>
  </si>
  <si>
    <t>Квітень</t>
  </si>
  <si>
    <t>Травень</t>
  </si>
  <si>
    <t>Червень</t>
  </si>
  <si>
    <t>НТЗ із загальної фізичної та спеціальної  підготовки (дорослі)</t>
  </si>
  <si>
    <t>Серпень</t>
  </si>
  <si>
    <t>Вересень</t>
  </si>
  <si>
    <t>Жовтень</t>
  </si>
  <si>
    <t>Листопад</t>
  </si>
  <si>
    <t>Всього заходів:13</t>
  </si>
  <si>
    <t xml:space="preserve"> ЦШВСМ "Колос"</t>
  </si>
  <si>
    <t>Всього заходів:57</t>
  </si>
  <si>
    <t xml:space="preserve">Чемпіонат ФСТ "Динамо" України з боротьби вільної серед юнаків та дівчат 2008-2010 р.н. </t>
  </si>
  <si>
    <t xml:space="preserve">м. Луцьк, вул. Данила Галицького, 33, спортивний комплекс ВОО ФСТ «Динамо» України </t>
  </si>
  <si>
    <t xml:space="preserve">ДЮСШ, СДЮШОР, СК, секції,, територіальні організації </t>
  </si>
  <si>
    <t>фехтування</t>
  </si>
  <si>
    <t>Чемпіонат ФСТ «Динамо» України з фехтування (шпага) серед юніорів та юнаків</t>
  </si>
  <si>
    <t>м. Київ, проспект Повітряних Сил, 6,  
фехтувальний зал ЦСК ЗУ</t>
  </si>
  <si>
    <t>Чемпіонат ФСТ "Динамо" України з дзюдо серед юнаків та дівчат                   2009-2011 р.н.</t>
  </si>
  <si>
    <t>Чемпіонат ФСТ "Динамо" України з легкоатлетичного багатоборства серед юнаків та дівчат 2012 р.н. та молодші спільно з Управлінням ювенальної превенції Національної поліції України</t>
  </si>
  <si>
    <t>м. Львів, вул. Янева, 10, спортивний комплекс ЛОО ФСТ "Динамо" України</t>
  </si>
  <si>
    <t xml:space="preserve">Чемпіонат ФСТ "Динамо" України зі стрільби кульової з пневматичної зброї серед юнаків та дівчат 2007 р.н. та молодші </t>
  </si>
  <si>
    <t>м. Львів, вул. Янева, 10,  спортивний комплекс ЛОО ФСТ "Динамо" України</t>
  </si>
  <si>
    <t>масові фізкультурно-оздоровчі і спортивні заходи</t>
  </si>
  <si>
    <t>Чемпіонати ФСТ «Динамо» України з неолімпійських видів спорту серед збірних команд територіальних організацій</t>
  </si>
  <si>
    <t>гирьовий спорт</t>
  </si>
  <si>
    <t>м. Львів, вул. Вітовського, 53, Палац спорту ЛОО ФСТ "Динамо" України</t>
  </si>
  <si>
    <t>збірні команди  територіальних організацій</t>
  </si>
  <si>
    <t>легка атлетика (біг за неолімпійською програмою)</t>
  </si>
  <si>
    <t>поліатлон</t>
  </si>
  <si>
    <t>м. Львів, вул. Янева, 10,                        вул. Вітовського, 53, комплекс спортивних споруд ЛОО ФСТ "Динамо" України</t>
  </si>
  <si>
    <t>боротьба самбо</t>
  </si>
  <si>
    <t xml:space="preserve"> Всього заходів: 4</t>
  </si>
  <si>
    <t>Чемпіонати ФСТ «Динамо» України з неолімпійських видів спорту серед збірних команд закладів вищої освіти, що належать до сфери управління МВС, Національної гвардії України та інших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</si>
  <si>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збірні команди  закладів вищої освіти, що належать до сфери управління МВС, Національної гвардії України та центральних органів виконавчої влади, діяльність яких спрямовується та координується Кабінетом Міністрів України через Міністра внутрішніх справ України</t>
  </si>
  <si>
    <t>м. Луцьк, вул. Данила Галицького, 33, спортивний комплекс ВОО ФСТ "Динамо" України</t>
  </si>
  <si>
    <t>Разом заходів : 13</t>
  </si>
  <si>
    <t xml:space="preserve"> громадської організації "Фізкультурно - спортивне  товариство "ДИНАМО" України   </t>
  </si>
  <si>
    <t>Волинська обл., м. Луцьк</t>
  </si>
  <si>
    <t xml:space="preserve"> м. Берегове Закарпатська обл. ПОГ ЕВП УСБ "Закарпаття"</t>
  </si>
  <si>
    <t>червень - серпень</t>
  </si>
  <si>
    <t xml:space="preserve">ФСТ  "СПАРТАК"   </t>
  </si>
  <si>
    <t>Всього заходів: 50</t>
  </si>
  <si>
    <t>Всього заходів: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</si>
</sst>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0.0"/>
    <numFmt numFmtId="166" formatCode="0.0"/>
  </numFmts>
  <fonts count="65">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sz val="11"/>
      <color indexed="9"/>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Arial"/>
      <family val="2"/>
      <charset val="204"/>
    </font>
    <font>
      <b/>
      <sz val="10"/>
      <name val="Arial Cyr"/>
      <charset val="204"/>
    </font>
    <font>
      <sz val="9"/>
      <name val="Times New Roman"/>
      <family val="1"/>
      <charset val="204"/>
    </font>
    <font>
      <sz val="10"/>
      <name val="Times New Roman"/>
      <family val="1"/>
      <charset val="204"/>
    </font>
    <font>
      <b/>
      <sz val="10"/>
      <color indexed="9"/>
      <name val="Arial Cyr"/>
      <charset val="204"/>
    </font>
    <font>
      <sz val="8"/>
      <name val="Arial Cyr"/>
      <charset val="204"/>
    </font>
    <font>
      <b/>
      <sz val="10"/>
      <name val="Arial"/>
      <family val="2"/>
      <charset val="204"/>
    </font>
    <font>
      <b/>
      <sz val="8"/>
      <name val="Arial Cyr"/>
      <charset val="204"/>
    </font>
    <font>
      <b/>
      <sz val="8"/>
      <name val="Arial"/>
      <family val="2"/>
      <charset val="204"/>
    </font>
    <font>
      <b/>
      <i/>
      <sz val="9"/>
      <name val="Arial Cyr"/>
      <charset val="204"/>
    </font>
    <font>
      <b/>
      <sz val="12"/>
      <color indexed="8"/>
      <name val="Cambria"/>
      <family val="1"/>
      <charset val="204"/>
    </font>
    <font>
      <sz val="8"/>
      <name val="Arial"/>
      <family val="2"/>
      <charset val="204"/>
    </font>
    <font>
      <b/>
      <u/>
      <sz val="10"/>
      <name val="Arial"/>
      <family val="2"/>
      <charset val="204"/>
    </font>
    <font>
      <sz val="8"/>
      <color indexed="9"/>
      <name val="Arial Cyr"/>
      <charset val="204"/>
    </font>
    <font>
      <i/>
      <sz val="11"/>
      <name val="Times New Roman"/>
      <family val="1"/>
      <charset val="204"/>
    </font>
    <font>
      <sz val="11"/>
      <name val="Times New Roman"/>
      <family val="1"/>
      <charset val="204"/>
    </font>
    <font>
      <b/>
      <sz val="11"/>
      <name val="Times New Roman"/>
      <family val="1"/>
      <charset val="204"/>
    </font>
    <font>
      <b/>
      <sz val="10"/>
      <name val="Times New Roman Cyr"/>
      <family val="1"/>
      <charset val="204"/>
    </font>
    <font>
      <b/>
      <sz val="12"/>
      <name val="Times New Roman Cyr"/>
      <family val="1"/>
      <charset val="204"/>
    </font>
    <font>
      <sz val="10"/>
      <name val="Times New Roman CYR"/>
      <family val="1"/>
      <charset val="204"/>
    </font>
    <font>
      <b/>
      <sz val="12"/>
      <name val="Times New Roman Cyr"/>
      <charset val="204"/>
    </font>
    <font>
      <u/>
      <sz val="10"/>
      <name val="Arial"/>
      <family val="2"/>
      <charset val="204"/>
    </font>
    <font>
      <b/>
      <sz val="11"/>
      <name val="Arial Cyr"/>
      <charset val="204"/>
    </font>
    <font>
      <sz val="8"/>
      <name val="Times New Roman"/>
      <family val="1"/>
      <charset val="204"/>
    </font>
    <font>
      <b/>
      <sz val="13"/>
      <name val="Times New Roman"/>
      <family val="1"/>
      <charset val="204"/>
    </font>
    <font>
      <sz val="12"/>
      <name val="Arial Cyr"/>
      <charset val="204"/>
    </font>
    <font>
      <b/>
      <sz val="12"/>
      <name val="Times New Roman"/>
      <family val="1"/>
      <charset val="204"/>
    </font>
    <font>
      <b/>
      <u/>
      <sz val="9"/>
      <name val="Arial Cyr"/>
      <charset val="204"/>
    </font>
    <font>
      <sz val="12"/>
      <name val="Arial"/>
      <family val="2"/>
      <charset val="204"/>
    </font>
    <font>
      <b/>
      <sz val="12"/>
      <name val="Arial"/>
      <family val="2"/>
      <charset val="204"/>
    </font>
    <font>
      <b/>
      <sz val="11"/>
      <name val="Arial"/>
      <family val="2"/>
      <charset val="204"/>
    </font>
    <font>
      <sz val="9"/>
      <name val="Arial Cyr"/>
      <charset val="204"/>
    </font>
    <font>
      <sz val="11"/>
      <color indexed="8"/>
      <name val="Calibri"/>
      <family val="2"/>
    </font>
    <font>
      <b/>
      <sz val="9"/>
      <name val="Times New Roman"/>
      <family val="1"/>
      <charset val="204"/>
    </font>
    <font>
      <b/>
      <sz val="10"/>
      <name val="Times New Roman"/>
      <family val="1"/>
      <charset val="204"/>
    </font>
    <font>
      <sz val="11"/>
      <name val="Arial Cyr"/>
      <charset val="204"/>
    </font>
    <font>
      <b/>
      <sz val="12"/>
      <name val="Arial Cyr"/>
      <charset val="204"/>
    </font>
    <font>
      <b/>
      <sz val="11"/>
      <color indexed="8"/>
      <name val="Times New Roman"/>
      <family val="1"/>
      <charset val="204"/>
    </font>
    <font>
      <b/>
      <sz val="12"/>
      <color indexed="8"/>
      <name val="Times New Roman"/>
      <family val="1"/>
      <charset val="204"/>
    </font>
    <font>
      <sz val="12"/>
      <name val="Times New Roman"/>
      <family val="1"/>
      <charset val="204"/>
    </font>
    <font>
      <sz val="8"/>
      <color indexed="9"/>
      <name val="Times New Roman"/>
      <family val="1"/>
      <charset val="204"/>
    </font>
    <font>
      <b/>
      <sz val="10"/>
      <color indexed="8"/>
      <name val="Arial"/>
      <family val="2"/>
      <charset val="204"/>
    </font>
    <font>
      <b/>
      <u/>
      <sz val="14"/>
      <name val="Times New Roman"/>
      <family val="1"/>
      <charset val="204"/>
    </font>
    <font>
      <b/>
      <i/>
      <sz val="10"/>
      <name val="Arial"/>
      <family val="2"/>
      <charset val="204"/>
    </font>
    <font>
      <sz val="10"/>
      <color indexed="8"/>
      <name val="Arial"/>
      <family val="2"/>
      <charset val="204"/>
    </font>
    <font>
      <b/>
      <sz val="10"/>
      <color indexed="8"/>
      <name val="Times New Roman"/>
      <family val="1"/>
      <charset val="204"/>
    </font>
    <font>
      <b/>
      <i/>
      <sz val="11"/>
      <name val="Times New Roman"/>
      <family val="1"/>
      <charset val="204"/>
    </font>
    <font>
      <b/>
      <sz val="10"/>
      <name val="Arial сyr"/>
      <charset val="204"/>
    </font>
    <font>
      <i/>
      <sz val="10"/>
      <name val="Times New Roman"/>
      <family val="1"/>
      <charset val="204"/>
    </font>
    <font>
      <b/>
      <sz val="9"/>
      <name val="Arial Cyr"/>
      <charset val="204"/>
    </font>
    <font>
      <sz val="11"/>
      <color rgb="FFFF0000"/>
      <name val="Times New Roman"/>
      <family val="1"/>
      <charset val="204"/>
    </font>
    <font>
      <b/>
      <sz val="11"/>
      <name val="Arial Cyr"/>
      <charset val="1"/>
    </font>
    <font>
      <b/>
      <sz val="10"/>
      <name val="Arial Cyr"/>
      <charset val="1"/>
    </font>
    <font>
      <sz val="8"/>
      <color rgb="FFFF0000"/>
      <name val="Arial Cyr"/>
      <charset val="204"/>
    </font>
    <font>
      <sz val="8"/>
      <color rgb="FFFF0000"/>
      <name val="Arial"/>
      <family val="2"/>
      <charset val="204"/>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47"/>
        <bgColor indexed="64"/>
      </patternFill>
    </fill>
    <fill>
      <patternFill patternType="solid">
        <fgColor theme="9" tint="0.79998168889431442"/>
        <bgColor indexed="64"/>
      </patternFill>
    </fill>
    <fill>
      <patternFill patternType="solid">
        <fgColor theme="2"/>
        <bgColor indexed="64"/>
      </patternFill>
    </fill>
    <fill>
      <patternFill patternType="solid">
        <fgColor theme="2" tint="-9.9978637043366805E-2"/>
        <bgColor indexed="64"/>
      </patternFill>
    </fill>
  </fills>
  <borders count="4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9"/>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9"/>
      </left>
      <right style="thin">
        <color indexed="9"/>
      </right>
      <top/>
      <bottom style="thin">
        <color indexed="64"/>
      </bottom>
      <diagonal/>
    </border>
    <border>
      <left style="thin">
        <color indexed="64"/>
      </left>
      <right/>
      <top/>
      <bottom style="thin">
        <color indexed="64"/>
      </bottom>
      <diagonal/>
    </border>
    <border>
      <left/>
      <right style="thin">
        <color indexed="9"/>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top style="thin">
        <color indexed="64"/>
      </top>
      <bottom/>
      <diagonal/>
    </border>
    <border>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8">
    <xf numFmtId="0" fontId="0" fillId="0" borderId="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4" fillId="0" borderId="0"/>
    <xf numFmtId="0" fontId="4" fillId="0" borderId="0"/>
    <xf numFmtId="0" fontId="5" fillId="0" borderId="0"/>
    <xf numFmtId="0" fontId="5" fillId="0" borderId="0"/>
    <xf numFmtId="0" fontId="10" fillId="0" borderId="0"/>
    <xf numFmtId="0" fontId="3" fillId="0" borderId="0"/>
    <xf numFmtId="0" fontId="4" fillId="0" borderId="0"/>
    <xf numFmtId="0" fontId="10" fillId="0" borderId="0"/>
    <xf numFmtId="0" fontId="42" fillId="0" borderId="0"/>
    <xf numFmtId="0" fontId="4" fillId="0" borderId="0"/>
    <xf numFmtId="164" fontId="2" fillId="0" borderId="0" applyFont="0" applyFill="0" applyBorder="0" applyAlignment="0" applyProtection="0"/>
    <xf numFmtId="0" fontId="1" fillId="0" borderId="0"/>
    <xf numFmtId="0" fontId="4" fillId="0" borderId="0"/>
  </cellStyleXfs>
  <cellXfs count="603">
    <xf numFmtId="0" fontId="0" fillId="0" borderId="0" xfId="0"/>
    <xf numFmtId="0" fontId="5" fillId="0" borderId="0" xfId="8"/>
    <xf numFmtId="0" fontId="11" fillId="0" borderId="0" xfId="7" applyFont="1" applyBorder="1" applyAlignment="1"/>
    <xf numFmtId="0" fontId="11" fillId="0" borderId="0" xfId="7" applyFont="1" applyBorder="1" applyAlignment="1">
      <alignment horizontal="center"/>
    </xf>
    <xf numFmtId="0" fontId="11" fillId="0" borderId="0" xfId="7" applyFont="1" applyBorder="1" applyAlignment="1">
      <alignment horizontal="left"/>
    </xf>
    <xf numFmtId="0" fontId="11" fillId="0" borderId="0" xfId="7" applyFont="1" applyBorder="1" applyAlignment="1">
      <alignment horizontal="center" vertical="top"/>
    </xf>
    <xf numFmtId="2" fontId="14" fillId="0" borderId="0" xfId="7" applyNumberFormat="1" applyFont="1" applyBorder="1" applyAlignment="1">
      <alignment horizontal="center" vertical="top"/>
    </xf>
    <xf numFmtId="0" fontId="15" fillId="0" borderId="8" xfId="8" applyFont="1" applyFill="1" applyBorder="1" applyAlignment="1">
      <alignment vertical="top" wrapText="1"/>
    </xf>
    <xf numFmtId="2" fontId="15" fillId="0" borderId="8" xfId="8" applyNumberFormat="1" applyFont="1" applyFill="1" applyBorder="1" applyAlignment="1">
      <alignment horizontal="center" vertical="top" wrapText="1"/>
    </xf>
    <xf numFmtId="0" fontId="16" fillId="0" borderId="0" xfId="7" applyFont="1" applyFill="1" applyBorder="1" applyAlignment="1">
      <alignment horizontal="left" wrapText="1"/>
    </xf>
    <xf numFmtId="0" fontId="15" fillId="0" borderId="0" xfId="7" applyFont="1" applyFill="1" applyBorder="1" applyAlignment="1">
      <alignment vertical="top" wrapText="1"/>
    </xf>
    <xf numFmtId="0" fontId="15" fillId="0" borderId="0" xfId="7" applyFont="1" applyFill="1" applyBorder="1" applyAlignment="1">
      <alignment horizontal="center" vertical="top" wrapText="1"/>
    </xf>
    <xf numFmtId="0" fontId="16" fillId="0" borderId="0" xfId="7" applyFont="1" applyFill="1" applyBorder="1" applyAlignment="1">
      <alignment horizontal="left"/>
    </xf>
    <xf numFmtId="0" fontId="15" fillId="0" borderId="0" xfId="7" applyNumberFormat="1" applyFont="1" applyFill="1" applyBorder="1" applyAlignment="1">
      <alignment horizontal="center" vertical="top" wrapText="1"/>
    </xf>
    <xf numFmtId="2" fontId="15" fillId="0" borderId="0" xfId="7" applyNumberFormat="1" applyFont="1" applyFill="1" applyBorder="1" applyAlignment="1">
      <alignment horizontal="center" vertical="top" wrapText="1"/>
    </xf>
    <xf numFmtId="3" fontId="15" fillId="0" borderId="0" xfId="7" applyNumberFormat="1" applyFont="1" applyFill="1" applyBorder="1" applyAlignment="1">
      <alignment horizontal="center" vertical="center" wrapText="1"/>
    </xf>
    <xf numFmtId="0" fontId="18" fillId="0" borderId="8" xfId="7" applyFont="1" applyFill="1" applyBorder="1" applyAlignment="1">
      <alignment horizontal="center" vertical="center" wrapText="1"/>
    </xf>
    <xf numFmtId="0" fontId="21" fillId="0" borderId="8" xfId="7" applyFont="1" applyFill="1" applyBorder="1" applyAlignment="1">
      <alignment horizontal="center" vertical="center" wrapText="1"/>
    </xf>
    <xf numFmtId="0" fontId="17" fillId="0" borderId="8" xfId="7" applyNumberFormat="1" applyFont="1" applyFill="1" applyBorder="1" applyAlignment="1">
      <alignment horizontal="center" vertical="center" wrapText="1"/>
    </xf>
    <xf numFmtId="0" fontId="15" fillId="0" borderId="12" xfId="7" applyFont="1" applyFill="1" applyBorder="1" applyAlignment="1">
      <alignment horizontal="center" vertical="center" wrapText="1"/>
    </xf>
    <xf numFmtId="0" fontId="15" fillId="0" borderId="12" xfId="7" applyNumberFormat="1" applyFont="1" applyFill="1" applyBorder="1" applyAlignment="1">
      <alignment horizontal="center" vertical="center" wrapText="1"/>
    </xf>
    <xf numFmtId="0" fontId="22" fillId="0" borderId="8" xfId="7" applyFont="1" applyFill="1" applyBorder="1" applyAlignment="1">
      <alignment horizontal="center" wrapText="1"/>
    </xf>
    <xf numFmtId="0" fontId="22" fillId="0" borderId="12" xfId="7" applyFont="1" applyFill="1" applyBorder="1" applyAlignment="1">
      <alignment horizontal="center" wrapText="1"/>
    </xf>
    <xf numFmtId="0" fontId="22" fillId="0" borderId="11" xfId="7" applyFont="1" applyFill="1" applyBorder="1" applyAlignment="1">
      <alignment horizontal="center" vertical="center" wrapText="1"/>
    </xf>
    <xf numFmtId="0" fontId="15" fillId="0" borderId="13" xfId="7" applyFont="1" applyFill="1" applyBorder="1" applyAlignment="1">
      <alignment horizontal="center" vertical="center" wrapText="1"/>
    </xf>
    <xf numFmtId="0" fontId="15" fillId="0" borderId="0" xfId="7" applyFont="1" applyAlignment="1">
      <alignment wrapText="1"/>
    </xf>
    <xf numFmtId="0" fontId="15" fillId="0" borderId="0" xfId="7" applyFont="1" applyAlignment="1">
      <alignment horizontal="center" wrapText="1"/>
    </xf>
    <xf numFmtId="0" fontId="15" fillId="0" borderId="0" xfId="7" applyFont="1" applyAlignment="1">
      <alignment horizontal="left" wrapText="1"/>
    </xf>
    <xf numFmtId="0" fontId="15" fillId="0" borderId="0" xfId="7" applyFont="1" applyAlignment="1">
      <alignment horizontal="center" vertical="top" wrapText="1"/>
    </xf>
    <xf numFmtId="0" fontId="15" fillId="0" borderId="0" xfId="7" applyNumberFormat="1" applyFont="1" applyAlignment="1">
      <alignment horizontal="center" vertical="top"/>
    </xf>
    <xf numFmtId="2" fontId="23" fillId="0" borderId="0" xfId="7" applyNumberFormat="1" applyFont="1" applyAlignment="1">
      <alignment horizontal="center" vertical="top"/>
    </xf>
    <xf numFmtId="3" fontId="15" fillId="0" borderId="0" xfId="7" applyNumberFormat="1" applyFont="1" applyAlignment="1">
      <alignment horizontal="center" vertical="top" wrapText="1"/>
    </xf>
    <xf numFmtId="0" fontId="5" fillId="0" borderId="0" xfId="8" applyBorder="1"/>
    <xf numFmtId="0" fontId="6" fillId="0" borderId="0" xfId="8" applyFont="1"/>
    <xf numFmtId="0" fontId="27" fillId="0" borderId="0" xfId="9" applyFont="1"/>
    <xf numFmtId="0" fontId="28" fillId="0" borderId="0" xfId="9" applyFont="1"/>
    <xf numFmtId="0" fontId="29" fillId="0" borderId="0" xfId="9" applyFont="1"/>
    <xf numFmtId="0" fontId="30" fillId="0" borderId="0" xfId="9" applyFont="1"/>
    <xf numFmtId="0" fontId="23" fillId="0" borderId="0" xfId="8" applyFont="1" applyAlignment="1">
      <alignment horizontal="left" wrapText="1"/>
    </xf>
    <xf numFmtId="0" fontId="13" fillId="0" borderId="8" xfId="8" applyFont="1" applyFill="1" applyBorder="1" applyAlignment="1">
      <alignment horizontal="center" vertical="top" wrapText="1"/>
    </xf>
    <xf numFmtId="0" fontId="13" fillId="0" borderId="8" xfId="8" applyNumberFormat="1" applyFont="1" applyFill="1" applyBorder="1" applyAlignment="1">
      <alignment horizontal="center" vertical="top" wrapText="1"/>
    </xf>
    <xf numFmtId="2" fontId="13" fillId="0" borderId="8" xfId="8" applyNumberFormat="1" applyFont="1" applyFill="1" applyBorder="1" applyAlignment="1">
      <alignment horizontal="center" vertical="top" wrapText="1"/>
    </xf>
    <xf numFmtId="14" fontId="13" fillId="0" borderId="8" xfId="8" applyNumberFormat="1" applyFont="1" applyFill="1" applyBorder="1" applyAlignment="1">
      <alignment horizontal="center" vertical="top" wrapText="1"/>
    </xf>
    <xf numFmtId="0" fontId="13" fillId="2" borderId="8" xfId="8" applyFont="1" applyFill="1" applyBorder="1" applyAlignment="1">
      <alignment horizontal="center" vertical="top" wrapText="1"/>
    </xf>
    <xf numFmtId="0" fontId="13" fillId="2" borderId="8" xfId="8" applyNumberFormat="1" applyFont="1" applyFill="1" applyBorder="1" applyAlignment="1">
      <alignment horizontal="center" vertical="top" wrapText="1"/>
    </xf>
    <xf numFmtId="2" fontId="13" fillId="2" borderId="8" xfId="8" applyNumberFormat="1" applyFont="1" applyFill="1" applyBorder="1" applyAlignment="1">
      <alignment horizontal="center" vertical="top" wrapText="1"/>
    </xf>
    <xf numFmtId="0" fontId="13" fillId="0" borderId="8" xfId="0" applyFont="1" applyFill="1" applyBorder="1" applyAlignment="1">
      <alignment horizontal="center" vertical="top" wrapText="1"/>
    </xf>
    <xf numFmtId="0" fontId="17" fillId="0" borderId="0" xfId="7" applyFont="1" applyAlignment="1">
      <alignment wrapText="1"/>
    </xf>
    <xf numFmtId="0" fontId="13" fillId="3" borderId="8" xfId="8" applyFont="1" applyFill="1" applyBorder="1" applyAlignment="1">
      <alignment horizontal="center" vertical="top" wrapText="1"/>
    </xf>
    <xf numFmtId="0" fontId="13" fillId="3" borderId="8" xfId="8" applyNumberFormat="1" applyFont="1" applyFill="1" applyBorder="1" applyAlignment="1">
      <alignment horizontal="center" vertical="top" wrapText="1"/>
    </xf>
    <xf numFmtId="2" fontId="13" fillId="3" borderId="8" xfId="8" applyNumberFormat="1" applyFont="1" applyFill="1" applyBorder="1" applyAlignment="1">
      <alignment horizontal="center" vertical="top" wrapText="1"/>
    </xf>
    <xf numFmtId="0" fontId="17" fillId="3" borderId="8" xfId="7" applyNumberFormat="1" applyFont="1" applyFill="1" applyBorder="1" applyAlignment="1">
      <alignment horizontal="center" vertical="top" wrapText="1"/>
    </xf>
    <xf numFmtId="0" fontId="16" fillId="3" borderId="8" xfId="7" applyFont="1" applyFill="1" applyBorder="1" applyAlignment="1">
      <alignment horizontal="center" vertical="center" wrapText="1"/>
    </xf>
    <xf numFmtId="0" fontId="15" fillId="3" borderId="8" xfId="7" applyFont="1" applyFill="1" applyBorder="1" applyAlignment="1">
      <alignment horizontal="center" vertical="center" wrapText="1"/>
    </xf>
    <xf numFmtId="0" fontId="15" fillId="3" borderId="8" xfId="7" applyFont="1" applyFill="1" applyBorder="1" applyAlignment="1">
      <alignment horizontal="center" vertical="top" wrapText="1"/>
    </xf>
    <xf numFmtId="2" fontId="15" fillId="3" borderId="8" xfId="7" applyNumberFormat="1" applyFont="1" applyFill="1" applyBorder="1" applyAlignment="1">
      <alignment horizontal="center" vertical="center" wrapText="1"/>
    </xf>
    <xf numFmtId="0" fontId="15" fillId="0" borderId="0" xfId="0" applyFont="1" applyAlignment="1">
      <alignment horizontal="center" wrapTex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2" fillId="0" borderId="0" xfId="0" applyFont="1" applyAlignment="1">
      <alignment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33" fillId="0" borderId="0" xfId="0" applyFont="1" applyAlignment="1">
      <alignment wrapText="1"/>
    </xf>
    <xf numFmtId="0" fontId="0" fillId="3" borderId="0" xfId="0" applyFill="1"/>
    <xf numFmtId="0" fontId="0" fillId="3" borderId="0" xfId="0" applyFill="1" applyAlignment="1">
      <alignment horizontal="center"/>
    </xf>
    <xf numFmtId="0" fontId="0" fillId="3" borderId="0" xfId="0" applyFill="1" applyAlignment="1">
      <alignment horizontal="left"/>
    </xf>
    <xf numFmtId="0" fontId="0" fillId="3" borderId="0" xfId="0" applyFill="1" applyAlignment="1">
      <alignment vertical="center"/>
    </xf>
    <xf numFmtId="0" fontId="35" fillId="0" borderId="0" xfId="0" applyFont="1"/>
    <xf numFmtId="0" fontId="0" fillId="3" borderId="0" xfId="0" applyFill="1" applyAlignment="1">
      <alignment vertical="top"/>
    </xf>
    <xf numFmtId="0" fontId="15" fillId="0" borderId="8" xfId="0" applyFont="1" applyBorder="1" applyAlignment="1">
      <alignment horizontal="left" vertical="top" wrapText="1"/>
    </xf>
    <xf numFmtId="0" fontId="0" fillId="0" borderId="0" xfId="0" applyAlignment="1">
      <alignment vertical="top"/>
    </xf>
    <xf numFmtId="0" fontId="15" fillId="0" borderId="0" xfId="0" applyFont="1" applyAlignment="1">
      <alignment vertical="center" wrapText="1"/>
    </xf>
    <xf numFmtId="0" fontId="0" fillId="0" borderId="0" xfId="0" applyAlignment="1">
      <alignment vertical="center"/>
    </xf>
    <xf numFmtId="0" fontId="0" fillId="4" borderId="0" xfId="0" applyFill="1"/>
    <xf numFmtId="0" fontId="0" fillId="0" borderId="0" xfId="0" applyAlignment="1">
      <alignment horizontal="center"/>
    </xf>
    <xf numFmtId="0" fontId="0" fillId="0" borderId="0" xfId="0" applyAlignment="1">
      <alignment horizontal="left"/>
    </xf>
    <xf numFmtId="0" fontId="11" fillId="5" borderId="8" xfId="0" applyFont="1" applyFill="1" applyBorder="1" applyAlignment="1">
      <alignment horizontal="center"/>
    </xf>
    <xf numFmtId="0" fontId="11" fillId="5" borderId="8" xfId="0" applyFont="1" applyFill="1" applyBorder="1"/>
    <xf numFmtId="0" fontId="0" fillId="4" borderId="0" xfId="0" applyFill="1" applyAlignment="1">
      <alignment horizontal="center"/>
    </xf>
    <xf numFmtId="0" fontId="0" fillId="4" borderId="0" xfId="0" applyFill="1" applyAlignment="1">
      <alignment horizontal="left"/>
    </xf>
    <xf numFmtId="0" fontId="0" fillId="4" borderId="0" xfId="0" applyFill="1" applyAlignment="1">
      <alignment vertical="center"/>
    </xf>
    <xf numFmtId="0" fontId="15" fillId="0" borderId="8" xfId="0" applyFont="1" applyBorder="1" applyAlignment="1">
      <alignment horizontal="center" vertical="top" wrapText="1"/>
    </xf>
    <xf numFmtId="0" fontId="38" fillId="0" borderId="0" xfId="0" applyFont="1" applyAlignment="1">
      <alignment wrapText="1"/>
    </xf>
    <xf numFmtId="0" fontId="41" fillId="0" borderId="0" xfId="0" applyFont="1" applyAlignment="1">
      <alignment wrapText="1"/>
    </xf>
    <xf numFmtId="0" fontId="15" fillId="0" borderId="0" xfId="0" applyFont="1" applyAlignment="1">
      <alignment horizontal="center" vertical="center" wrapText="1"/>
    </xf>
    <xf numFmtId="0" fontId="33" fillId="0" borderId="0" xfId="12" applyFont="1" applyAlignment="1">
      <alignment wrapText="1"/>
    </xf>
    <xf numFmtId="0" fontId="13" fillId="0" borderId="0" xfId="12" applyFont="1" applyAlignment="1">
      <alignment horizontal="center" vertical="center"/>
    </xf>
    <xf numFmtId="0" fontId="11" fillId="0" borderId="0" xfId="12" applyFont="1"/>
    <xf numFmtId="0" fontId="12" fillId="3" borderId="10" xfId="0" applyFont="1" applyFill="1" applyBorder="1" applyAlignment="1">
      <alignment vertical="top" wrapText="1"/>
    </xf>
    <xf numFmtId="0" fontId="12" fillId="3" borderId="8" xfId="0" applyFont="1" applyFill="1" applyBorder="1" applyAlignment="1">
      <alignment horizontal="center" vertical="top" wrapText="1"/>
    </xf>
    <xf numFmtId="0" fontId="12" fillId="3" borderId="8" xfId="0" applyFont="1" applyFill="1" applyBorder="1" applyAlignment="1">
      <alignment horizontal="center" vertical="top"/>
    </xf>
    <xf numFmtId="0" fontId="12" fillId="3" borderId="9" xfId="0" applyFont="1" applyFill="1" applyBorder="1" applyAlignment="1">
      <alignment vertical="top"/>
    </xf>
    <xf numFmtId="0" fontId="41" fillId="3" borderId="0" xfId="0" applyFont="1" applyFill="1" applyAlignment="1">
      <alignment vertical="top"/>
    </xf>
    <xf numFmtId="0" fontId="13" fillId="3" borderId="8" xfId="0" applyFont="1" applyFill="1" applyBorder="1" applyAlignment="1">
      <alignment horizontal="center" vertical="center"/>
    </xf>
    <xf numFmtId="0" fontId="13" fillId="3" borderId="8"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0" borderId="0" xfId="0" applyFont="1"/>
    <xf numFmtId="0" fontId="44" fillId="0" borderId="0" xfId="0" applyFont="1" applyAlignment="1">
      <alignment horizontal="left"/>
    </xf>
    <xf numFmtId="0" fontId="44" fillId="0" borderId="0" xfId="0" applyFont="1" applyAlignment="1">
      <alignment horizontal="center"/>
    </xf>
    <xf numFmtId="0" fontId="13" fillId="0" borderId="0" xfId="0" applyFont="1" applyAlignment="1">
      <alignment horizontal="right"/>
    </xf>
    <xf numFmtId="0" fontId="10" fillId="2" borderId="0" xfId="12" applyFill="1"/>
    <xf numFmtId="0" fontId="10" fillId="2" borderId="0" xfId="12" applyFill="1" applyAlignment="1">
      <alignment horizontal="right"/>
    </xf>
    <xf numFmtId="0" fontId="10" fillId="0" borderId="0" xfId="12" applyAlignment="1">
      <alignment vertical="top"/>
    </xf>
    <xf numFmtId="0" fontId="10" fillId="0" borderId="0" xfId="12" applyAlignment="1">
      <alignment horizontal="center"/>
    </xf>
    <xf numFmtId="3" fontId="10" fillId="0" borderId="0" xfId="12" applyNumberFormat="1" applyAlignment="1">
      <alignment vertical="top"/>
    </xf>
    <xf numFmtId="0" fontId="10" fillId="0" borderId="0" xfId="12"/>
    <xf numFmtId="0" fontId="10" fillId="0" borderId="0" xfId="12" applyAlignment="1">
      <alignment horizontal="right"/>
    </xf>
    <xf numFmtId="0" fontId="47" fillId="2" borderId="0" xfId="12" applyFont="1" applyFill="1" applyAlignment="1">
      <alignment horizontal="center" vertical="center"/>
    </xf>
    <xf numFmtId="0" fontId="15" fillId="0" borderId="0" xfId="0" applyFont="1" applyAlignment="1">
      <alignment horizontal="center"/>
    </xf>
    <xf numFmtId="0" fontId="13" fillId="0" borderId="0" xfId="0" applyFont="1" applyAlignment="1">
      <alignment vertical="top" wrapText="1"/>
    </xf>
    <xf numFmtId="0" fontId="13" fillId="0" borderId="0" xfId="0" applyFont="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wrapText="1"/>
    </xf>
    <xf numFmtId="0" fontId="0" fillId="0" borderId="0" xfId="0"/>
    <xf numFmtId="0" fontId="15" fillId="0" borderId="0" xfId="0" applyFont="1" applyAlignment="1">
      <alignment horizontal="left" wrapText="1"/>
    </xf>
    <xf numFmtId="0" fontId="33" fillId="0" borderId="0" xfId="0" applyFont="1" applyAlignment="1">
      <alignment horizontal="center" vertical="center" wrapText="1"/>
    </xf>
    <xf numFmtId="0" fontId="26" fillId="3" borderId="8" xfId="0" applyFont="1" applyFill="1" applyBorder="1" applyAlignment="1">
      <alignment horizontal="center" vertical="center" wrapText="1"/>
    </xf>
    <xf numFmtId="0" fontId="26" fillId="3" borderId="0" xfId="0" applyFont="1" applyFill="1" applyAlignment="1">
      <alignment vertical="top" wrapText="1"/>
    </xf>
    <xf numFmtId="0" fontId="26" fillId="3" borderId="0" xfId="0" applyFont="1" applyFill="1" applyAlignment="1">
      <alignment wrapText="1"/>
    </xf>
    <xf numFmtId="0" fontId="13" fillId="0" borderId="0" xfId="0" applyFont="1" applyAlignment="1">
      <alignment horizontal="center" vertical="center" wrapText="1"/>
    </xf>
    <xf numFmtId="0" fontId="43" fillId="0" borderId="0" xfId="0" applyFont="1" applyAlignment="1">
      <alignment horizontal="center" vertical="center" wrapText="1"/>
    </xf>
    <xf numFmtId="2" fontId="43" fillId="0" borderId="0" xfId="0" applyNumberFormat="1" applyFont="1" applyAlignment="1">
      <alignment horizontal="center" vertical="center" wrapText="1"/>
    </xf>
    <xf numFmtId="0" fontId="26" fillId="0" borderId="0" xfId="0" applyFont="1" applyAlignment="1">
      <alignment horizontal="left" vertical="center"/>
    </xf>
    <xf numFmtId="0" fontId="33" fillId="0" borderId="0" xfId="0" applyFont="1" applyAlignment="1">
      <alignment horizontal="center" vertical="center"/>
    </xf>
    <xf numFmtId="3" fontId="50" fillId="0" borderId="0" xfId="0" applyNumberFormat="1" applyFont="1" applyAlignment="1">
      <alignment horizontal="center" vertical="center" wrapText="1"/>
    </xf>
    <xf numFmtId="0" fontId="15" fillId="0" borderId="0" xfId="0" applyFont="1" applyAlignment="1">
      <alignment wrapText="1"/>
    </xf>
    <xf numFmtId="0" fontId="15" fillId="0" borderId="0" xfId="0" applyFont="1" applyAlignment="1">
      <alignment horizontal="left" wrapText="1"/>
    </xf>
    <xf numFmtId="0" fontId="0" fillId="0" borderId="0" xfId="0"/>
    <xf numFmtId="0" fontId="0" fillId="0" borderId="0" xfId="0" applyAlignment="1">
      <alignment horizontal="left"/>
    </xf>
    <xf numFmtId="0" fontId="41" fillId="0" borderId="0" xfId="0" applyFont="1" applyAlignment="1">
      <alignment horizontal="left" wrapText="1"/>
    </xf>
    <xf numFmtId="0" fontId="21" fillId="0" borderId="8" xfId="0" applyFont="1" applyBorder="1" applyAlignment="1">
      <alignment horizontal="center" vertical="top" wrapText="1"/>
    </xf>
    <xf numFmtId="0" fontId="21" fillId="0" borderId="8" xfId="0" applyFont="1" applyBorder="1" applyAlignment="1">
      <alignment horizontal="left" vertical="top" wrapText="1"/>
    </xf>
    <xf numFmtId="0" fontId="23" fillId="0" borderId="0" xfId="8" applyFont="1" applyAlignment="1">
      <alignment wrapText="1"/>
    </xf>
    <xf numFmtId="0" fontId="23" fillId="0" borderId="12" xfId="8" applyFont="1" applyBorder="1" applyAlignment="1">
      <alignment wrapText="1"/>
    </xf>
    <xf numFmtId="0" fontId="10" fillId="2" borderId="12" xfId="12" applyFill="1" applyBorder="1"/>
    <xf numFmtId="0" fontId="15" fillId="0" borderId="12" xfId="0" applyFont="1" applyBorder="1" applyAlignment="1">
      <alignment horizontal="left" wrapText="1"/>
    </xf>
    <xf numFmtId="0" fontId="11" fillId="5" borderId="8" xfId="0" applyFont="1" applyFill="1" applyBorder="1" applyAlignment="1">
      <alignment vertical="center"/>
    </xf>
    <xf numFmtId="0" fontId="0" fillId="3" borderId="12" xfId="0" applyFill="1" applyBorder="1" applyAlignment="1">
      <alignment horizontal="center"/>
    </xf>
    <xf numFmtId="0" fontId="0" fillId="3" borderId="12" xfId="0" applyFill="1" applyBorder="1" applyAlignment="1">
      <alignment horizontal="left"/>
    </xf>
    <xf numFmtId="0" fontId="0" fillId="3" borderId="12" xfId="0" applyFill="1" applyBorder="1"/>
    <xf numFmtId="0" fontId="35" fillId="0" borderId="0" xfId="0" applyFont="1" applyBorder="1"/>
    <xf numFmtId="0" fontId="35" fillId="0" borderId="0" xfId="0" applyFont="1" applyBorder="1" applyAlignment="1">
      <alignment wrapText="1"/>
    </xf>
    <xf numFmtId="0" fontId="0" fillId="3" borderId="0" xfId="0" applyFill="1" applyBorder="1" applyAlignment="1">
      <alignment horizontal="center"/>
    </xf>
    <xf numFmtId="0" fontId="0" fillId="3" borderId="0" xfId="0" applyFill="1" applyBorder="1" applyAlignment="1">
      <alignment horizontal="left"/>
    </xf>
    <xf numFmtId="0" fontId="16" fillId="0" borderId="14" xfId="7" applyFont="1" applyFill="1" applyBorder="1" applyAlignment="1">
      <alignment horizontal="center" wrapText="1"/>
    </xf>
    <xf numFmtId="0" fontId="15" fillId="0" borderId="15" xfId="7" applyFont="1" applyFill="1" applyBorder="1" applyAlignment="1">
      <alignment horizontal="center" vertical="top" wrapText="1"/>
    </xf>
    <xf numFmtId="0" fontId="16" fillId="0" borderId="15" xfId="7" applyFont="1" applyFill="1" applyBorder="1" applyAlignment="1">
      <alignment horizontal="center"/>
    </xf>
    <xf numFmtId="0" fontId="15" fillId="0" borderId="15" xfId="7" applyNumberFormat="1" applyFont="1" applyFill="1" applyBorder="1" applyAlignment="1">
      <alignment horizontal="center" vertical="top" wrapText="1"/>
    </xf>
    <xf numFmtId="2" fontId="15" fillId="0" borderId="15" xfId="7" applyNumberFormat="1" applyFont="1" applyFill="1" applyBorder="1" applyAlignment="1">
      <alignment horizontal="center" vertical="top" wrapText="1"/>
    </xf>
    <xf numFmtId="3" fontId="15" fillId="0" borderId="16" xfId="7" applyNumberFormat="1" applyFont="1" applyFill="1" applyBorder="1" applyAlignment="1">
      <alignment horizontal="center" vertical="center" wrapText="1"/>
    </xf>
    <xf numFmtId="0" fontId="15" fillId="0" borderId="12" xfId="7" applyFont="1" applyFill="1" applyBorder="1" applyAlignment="1">
      <alignment vertical="center" wrapText="1"/>
    </xf>
    <xf numFmtId="0" fontId="16" fillId="0" borderId="12" xfId="7" applyFont="1" applyFill="1" applyBorder="1" applyAlignment="1">
      <alignment horizontal="left"/>
    </xf>
    <xf numFmtId="2" fontId="15" fillId="0" borderId="12" xfId="7" applyNumberFormat="1" applyFont="1" applyFill="1" applyBorder="1" applyAlignment="1">
      <alignment horizontal="center" vertical="center" wrapText="1"/>
    </xf>
    <xf numFmtId="0" fontId="16" fillId="0" borderId="14" xfId="7" applyFont="1" applyFill="1" applyBorder="1" applyAlignment="1">
      <alignment horizontal="left" wrapText="1"/>
    </xf>
    <xf numFmtId="0" fontId="15" fillId="0" borderId="15" xfId="7" applyFont="1" applyFill="1" applyBorder="1" applyAlignment="1">
      <alignment vertical="center" wrapText="1"/>
    </xf>
    <xf numFmtId="0" fontId="15" fillId="0" borderId="15" xfId="7" applyFont="1" applyFill="1" applyBorder="1" applyAlignment="1">
      <alignment horizontal="center" vertical="center" wrapText="1"/>
    </xf>
    <xf numFmtId="0" fontId="51" fillId="0" borderId="0" xfId="8" applyFont="1" applyAlignment="1">
      <alignment horizontal="left"/>
    </xf>
    <xf numFmtId="0" fontId="15" fillId="0" borderId="15" xfId="7" applyNumberFormat="1" applyFont="1" applyFill="1" applyBorder="1" applyAlignment="1">
      <alignment horizontal="center" vertical="center" wrapText="1"/>
    </xf>
    <xf numFmtId="2" fontId="15" fillId="0" borderId="15" xfId="7" applyNumberFormat="1" applyFont="1" applyFill="1" applyBorder="1" applyAlignment="1">
      <alignment horizontal="center" vertical="center" wrapText="1"/>
    </xf>
    <xf numFmtId="0" fontId="21" fillId="0" borderId="0" xfId="7" applyFont="1" applyFill="1" applyBorder="1" applyAlignment="1">
      <alignment horizontal="center" vertical="center" wrapText="1"/>
    </xf>
    <xf numFmtId="0" fontId="17" fillId="0" borderId="0" xfId="7" applyNumberFormat="1" applyFont="1" applyFill="1" applyBorder="1" applyAlignment="1">
      <alignment horizontal="center" vertical="center" wrapText="1"/>
    </xf>
    <xf numFmtId="3" fontId="15" fillId="0" borderId="11" xfId="7" applyNumberFormat="1" applyFont="1" applyFill="1" applyBorder="1" applyAlignment="1">
      <alignment horizontal="center" vertical="center" wrapText="1"/>
    </xf>
    <xf numFmtId="0" fontId="21" fillId="0" borderId="28" xfId="7" applyFont="1" applyFill="1" applyBorder="1" applyAlignment="1">
      <alignment horizontal="left" vertical="center" wrapText="1"/>
    </xf>
    <xf numFmtId="0" fontId="16" fillId="0" borderId="27" xfId="7" applyFont="1" applyFill="1" applyBorder="1" applyAlignment="1">
      <alignment horizontal="left"/>
    </xf>
    <xf numFmtId="0" fontId="15" fillId="0" borderId="12" xfId="0" applyFont="1" applyBorder="1" applyAlignment="1">
      <alignment wrapText="1"/>
    </xf>
    <xf numFmtId="0" fontId="15" fillId="0" borderId="12" xfId="0" applyFont="1" applyBorder="1" applyAlignment="1">
      <alignment horizontal="center" wrapText="1"/>
    </xf>
    <xf numFmtId="0" fontId="0" fillId="0" borderId="0" xfId="0" applyFont="1" applyAlignment="1"/>
    <xf numFmtId="0" fontId="15" fillId="0" borderId="4" xfId="0" applyFont="1" applyBorder="1" applyAlignment="1">
      <alignment horizontal="center" vertical="center" wrapText="1"/>
    </xf>
    <xf numFmtId="0" fontId="15" fillId="0" borderId="20" xfId="0" applyFont="1" applyBorder="1" applyAlignment="1">
      <alignment horizontal="center" vertical="center" wrapText="1"/>
    </xf>
    <xf numFmtId="0" fontId="0" fillId="0" borderId="0" xfId="0"/>
    <xf numFmtId="0" fontId="16" fillId="6" borderId="8" xfId="7" applyFont="1" applyFill="1" applyBorder="1" applyAlignment="1">
      <alignment horizontal="center" wrapText="1"/>
    </xf>
    <xf numFmtId="0" fontId="16" fillId="6" borderId="8" xfId="7" applyFont="1" applyFill="1" applyBorder="1" applyAlignment="1">
      <alignment horizontal="left"/>
    </xf>
    <xf numFmtId="0" fontId="10" fillId="6" borderId="8" xfId="7" applyFont="1" applyFill="1" applyBorder="1" applyAlignment="1">
      <alignment horizontal="center" wrapText="1"/>
    </xf>
    <xf numFmtId="0" fontId="16" fillId="6" borderId="8" xfId="7" applyNumberFormat="1" applyFont="1" applyFill="1" applyBorder="1" applyAlignment="1">
      <alignment horizontal="center" wrapText="1"/>
    </xf>
    <xf numFmtId="2" fontId="10" fillId="6" borderId="8" xfId="7" applyNumberFormat="1" applyFont="1" applyFill="1" applyBorder="1" applyAlignment="1">
      <alignment horizontal="center" wrapText="1"/>
    </xf>
    <xf numFmtId="0" fontId="54" fillId="6" borderId="0" xfId="8" applyFont="1" applyFill="1" applyAlignment="1"/>
    <xf numFmtId="0" fontId="55" fillId="6" borderId="10" xfId="0" applyFont="1" applyFill="1" applyBorder="1" applyAlignment="1">
      <alignment horizontal="justify" vertical="top" wrapText="1"/>
    </xf>
    <xf numFmtId="0" fontId="55" fillId="6" borderId="8" xfId="0" applyFont="1" applyFill="1" applyBorder="1" applyAlignment="1">
      <alignment horizontal="center" vertical="top" wrapText="1"/>
    </xf>
    <xf numFmtId="0" fontId="55" fillId="6" borderId="8" xfId="0" applyFont="1" applyFill="1" applyBorder="1" applyAlignment="1">
      <alignment horizontal="center" vertical="top"/>
    </xf>
    <xf numFmtId="0" fontId="44" fillId="6" borderId="8" xfId="0" applyFont="1" applyFill="1" applyBorder="1" applyAlignment="1">
      <alignment horizontal="center" vertical="top" wrapText="1"/>
    </xf>
    <xf numFmtId="0" fontId="12" fillId="6" borderId="8" xfId="0" applyFont="1" applyFill="1" applyBorder="1" applyAlignment="1">
      <alignment horizontal="center" vertical="top" wrapText="1"/>
    </xf>
    <xf numFmtId="0" fontId="47" fillId="6" borderId="9" xfId="0" applyFont="1" applyFill="1" applyBorder="1" applyAlignment="1">
      <alignment horizontal="center" vertical="top"/>
    </xf>
    <xf numFmtId="0" fontId="15" fillId="3" borderId="0" xfId="0" applyFont="1" applyFill="1" applyAlignment="1">
      <alignment vertical="top"/>
    </xf>
    <xf numFmtId="0" fontId="15" fillId="0" borderId="0" xfId="0" applyFont="1"/>
    <xf numFmtId="0" fontId="39" fillId="0" borderId="0" xfId="0" applyFont="1" applyAlignment="1">
      <alignment horizontal="center" vertical="center" wrapText="1"/>
    </xf>
    <xf numFmtId="0" fontId="34" fillId="0" borderId="0" xfId="0" applyFont="1" applyAlignment="1">
      <alignment horizontal="center" vertical="center" wrapText="1"/>
    </xf>
    <xf numFmtId="0" fontId="15" fillId="0" borderId="0" xfId="0" applyFont="1" applyAlignment="1">
      <alignment wrapText="1"/>
    </xf>
    <xf numFmtId="0" fontId="13" fillId="0" borderId="29" xfId="8" applyFont="1" applyFill="1" applyBorder="1" applyAlignment="1">
      <alignment horizontal="center" vertical="top" wrapText="1"/>
    </xf>
    <xf numFmtId="0" fontId="13" fillId="0" borderId="29" xfId="8" applyNumberFormat="1" applyFont="1" applyFill="1" applyBorder="1" applyAlignment="1">
      <alignment horizontal="center" vertical="top" wrapText="1"/>
    </xf>
    <xf numFmtId="4" fontId="13" fillId="0" borderId="30" xfId="8" applyNumberFormat="1" applyFont="1" applyFill="1" applyBorder="1" applyAlignment="1">
      <alignment horizontal="center" vertical="top" wrapText="1"/>
    </xf>
    <xf numFmtId="4" fontId="13" fillId="3" borderId="30" xfId="8" applyNumberFormat="1" applyFont="1" applyFill="1" applyBorder="1" applyAlignment="1">
      <alignment horizontal="center" vertical="top" wrapText="1"/>
    </xf>
    <xf numFmtId="4" fontId="19" fillId="3" borderId="30" xfId="7" applyNumberFormat="1" applyFont="1" applyFill="1" applyBorder="1" applyAlignment="1">
      <alignment horizontal="center" vertical="center" wrapText="1"/>
    </xf>
    <xf numFmtId="4" fontId="19" fillId="0" borderId="30" xfId="7" applyNumberFormat="1" applyFont="1" applyFill="1" applyBorder="1" applyAlignment="1">
      <alignment horizontal="center" vertical="center" wrapText="1"/>
    </xf>
    <xf numFmtId="4" fontId="13" fillId="2" borderId="30" xfId="8" applyNumberFormat="1" applyFont="1" applyFill="1" applyBorder="1" applyAlignment="1">
      <alignment horizontal="center" vertical="top" wrapText="1"/>
    </xf>
    <xf numFmtId="0" fontId="16" fillId="0" borderId="28" xfId="7" applyFont="1" applyFill="1" applyBorder="1" applyAlignment="1">
      <alignment horizontal="left" vertical="center" wrapText="1"/>
    </xf>
    <xf numFmtId="0" fontId="22" fillId="0" borderId="30" xfId="7" applyFont="1" applyFill="1" applyBorder="1" applyAlignment="1">
      <alignment horizontal="center" vertical="center" wrapText="1"/>
    </xf>
    <xf numFmtId="4" fontId="15" fillId="0" borderId="30" xfId="8" applyNumberFormat="1" applyFont="1" applyFill="1" applyBorder="1" applyAlignment="1">
      <alignment horizontal="center" vertical="top" wrapText="1"/>
    </xf>
    <xf numFmtId="0" fontId="16" fillId="6" borderId="26" xfId="7" applyFont="1" applyFill="1" applyBorder="1" applyAlignment="1">
      <alignment horizontal="left" wrapText="1"/>
    </xf>
    <xf numFmtId="4" fontId="53" fillId="6" borderId="30" xfId="7" applyNumberFormat="1" applyFont="1" applyFill="1" applyBorder="1" applyAlignment="1">
      <alignment horizontal="center" wrapText="1"/>
    </xf>
    <xf numFmtId="0" fontId="15" fillId="0" borderId="0" xfId="16" applyFont="1" applyAlignment="1">
      <alignment vertical="top" wrapText="1"/>
    </xf>
    <xf numFmtId="0" fontId="15" fillId="0" borderId="0" xfId="16" applyFont="1" applyAlignment="1">
      <alignment horizontal="center" vertical="top" wrapText="1"/>
    </xf>
    <xf numFmtId="0" fontId="46" fillId="0" borderId="0" xfId="16" applyFont="1"/>
    <xf numFmtId="0" fontId="37" fillId="0" borderId="0" xfId="16" applyFont="1" applyAlignment="1">
      <alignment horizontal="center" vertical="center" wrapText="1"/>
    </xf>
    <xf numFmtId="3" fontId="15" fillId="0" borderId="0" xfId="16" applyNumberFormat="1" applyFont="1" applyAlignment="1">
      <alignment vertical="top" wrapText="1"/>
    </xf>
    <xf numFmtId="0" fontId="15" fillId="0" borderId="0" xfId="16" applyFont="1" applyAlignment="1">
      <alignment wrapText="1"/>
    </xf>
    <xf numFmtId="0" fontId="15" fillId="0" borderId="0" xfId="0" applyFont="1" applyAlignment="1">
      <alignment wrapText="1"/>
    </xf>
    <xf numFmtId="0" fontId="41" fillId="0" borderId="0" xfId="0" applyFont="1" applyAlignment="1">
      <alignment horizontal="left" wrapText="1"/>
    </xf>
    <xf numFmtId="0" fontId="15" fillId="0" borderId="0" xfId="0" applyFont="1" applyAlignment="1">
      <alignment horizontal="left" wrapText="1"/>
    </xf>
    <xf numFmtId="0" fontId="10" fillId="0" borderId="0" xfId="12" applyAlignment="1">
      <alignment horizontal="center" vertical="top"/>
    </xf>
    <xf numFmtId="0" fontId="36" fillId="0" borderId="12" xfId="0" applyFont="1" applyBorder="1" applyAlignment="1">
      <alignment horizontal="center"/>
    </xf>
    <xf numFmtId="0" fontId="0" fillId="0" borderId="0" xfId="0" applyFont="1" applyAlignment="1">
      <alignment wrapText="1"/>
    </xf>
    <xf numFmtId="0" fontId="41" fillId="0" borderId="0" xfId="0" applyFont="1" applyAlignment="1">
      <alignment horizontal="center" wrapText="1"/>
    </xf>
    <xf numFmtId="0" fontId="17" fillId="0" borderId="0" xfId="0" applyFont="1" applyAlignment="1">
      <alignment vertical="center" wrapText="1"/>
    </xf>
    <xf numFmtId="0" fontId="34" fillId="0" borderId="0" xfId="0" applyFont="1" applyAlignment="1">
      <alignment horizontal="center" vertical="center" wrapText="1"/>
    </xf>
    <xf numFmtId="3" fontId="15" fillId="0" borderId="30" xfId="7" applyNumberFormat="1" applyFont="1" applyFill="1" applyBorder="1" applyAlignment="1">
      <alignment horizontal="center" vertical="center" wrapText="1"/>
    </xf>
    <xf numFmtId="0" fontId="22" fillId="0" borderId="25" xfId="7" applyFont="1" applyFill="1" applyBorder="1" applyAlignment="1">
      <alignment horizontal="center" wrapText="1"/>
    </xf>
    <xf numFmtId="0" fontId="22" fillId="0" borderId="28" xfId="7" applyFont="1" applyFill="1" applyBorder="1" applyAlignment="1">
      <alignment horizontal="center" wrapText="1"/>
    </xf>
    <xf numFmtId="4" fontId="17" fillId="0" borderId="11" xfId="7" applyNumberFormat="1" applyFont="1" applyFill="1" applyBorder="1" applyAlignment="1">
      <alignment horizontal="center" vertical="center" wrapText="1"/>
    </xf>
    <xf numFmtId="0" fontId="13" fillId="0" borderId="31" xfId="8" applyFont="1" applyFill="1" applyBorder="1" applyAlignment="1">
      <alignment horizontal="center" vertical="top" wrapText="1"/>
    </xf>
    <xf numFmtId="0" fontId="13" fillId="0" borderId="15" xfId="8" applyFont="1" applyFill="1" applyBorder="1" applyAlignment="1">
      <alignment horizontal="center" vertical="top" wrapText="1"/>
    </xf>
    <xf numFmtId="0" fontId="13" fillId="2" borderId="32" xfId="8" applyFont="1" applyFill="1" applyBorder="1" applyAlignment="1">
      <alignment vertical="top" wrapText="1"/>
    </xf>
    <xf numFmtId="0" fontId="13" fillId="2" borderId="31" xfId="8" applyFont="1" applyFill="1" applyBorder="1" applyAlignment="1">
      <alignment horizontal="center" vertical="top" wrapText="1"/>
    </xf>
    <xf numFmtId="0" fontId="13" fillId="2" borderId="29" xfId="8" applyFont="1" applyFill="1" applyBorder="1" applyAlignment="1">
      <alignment horizontal="center" vertical="top" wrapText="1"/>
    </xf>
    <xf numFmtId="0" fontId="13" fillId="2" borderId="29" xfId="8" applyNumberFormat="1" applyFont="1" applyFill="1" applyBorder="1" applyAlignment="1">
      <alignment horizontal="center" vertical="top" wrapText="1"/>
    </xf>
    <xf numFmtId="2" fontId="13" fillId="2" borderId="31" xfId="8" applyNumberFormat="1" applyFont="1" applyFill="1" applyBorder="1" applyAlignment="1">
      <alignment horizontal="center" vertical="top" wrapText="1"/>
    </xf>
    <xf numFmtId="0" fontId="13" fillId="0" borderId="33" xfId="8" applyFont="1" applyFill="1" applyBorder="1" applyAlignment="1">
      <alignment vertical="top" wrapText="1"/>
    </xf>
    <xf numFmtId="0" fontId="13" fillId="3" borderId="33" xfId="8" applyFont="1" applyFill="1" applyBorder="1" applyAlignment="1">
      <alignment vertical="top" wrapText="1"/>
    </xf>
    <xf numFmtId="165" fontId="15" fillId="0" borderId="30" xfId="0" applyNumberFormat="1" applyFont="1" applyBorder="1" applyAlignment="1">
      <alignment horizontal="center"/>
    </xf>
    <xf numFmtId="0" fontId="11" fillId="5" borderId="33" xfId="0" applyFont="1" applyFill="1" applyBorder="1"/>
    <xf numFmtId="4" fontId="11" fillId="5" borderId="30" xfId="0" applyNumberFormat="1" applyFont="1" applyFill="1" applyBorder="1" applyAlignment="1">
      <alignment horizontal="center" vertical="top"/>
    </xf>
    <xf numFmtId="166" fontId="0" fillId="3" borderId="0" xfId="0" applyNumberFormat="1" applyFill="1"/>
    <xf numFmtId="0" fontId="36" fillId="0" borderId="0" xfId="0" applyFont="1" applyBorder="1" applyAlignment="1">
      <alignment horizontal="center" vertical="center"/>
    </xf>
    <xf numFmtId="0" fontId="0" fillId="3" borderId="0" xfId="0" applyFill="1" applyBorder="1" applyAlignment="1">
      <alignment vertical="center"/>
    </xf>
    <xf numFmtId="0" fontId="0" fillId="0" borderId="0" xfId="0" applyBorder="1" applyAlignment="1">
      <alignment vertical="center"/>
    </xf>
    <xf numFmtId="0" fontId="21" fillId="0" borderId="33" xfId="0" applyFont="1" applyBorder="1" applyAlignment="1">
      <alignment vertical="top" wrapText="1"/>
    </xf>
    <xf numFmtId="2" fontId="15" fillId="0" borderId="30" xfId="0" applyNumberFormat="1" applyFont="1" applyBorder="1" applyAlignment="1">
      <alignment wrapText="1"/>
    </xf>
    <xf numFmtId="0" fontId="11" fillId="0" borderId="0" xfId="0" applyFont="1" applyAlignment="1"/>
    <xf numFmtId="0" fontId="0" fillId="0" borderId="0" xfId="0" applyFont="1" applyAlignment="1">
      <alignment horizontal="center"/>
    </xf>
    <xf numFmtId="0" fontId="0" fillId="3" borderId="0" xfId="0" applyFill="1"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13" fillId="3" borderId="0" xfId="0" applyFont="1" applyFill="1"/>
    <xf numFmtId="0" fontId="33" fillId="3" borderId="0" xfId="0" applyFont="1" applyFill="1" applyAlignment="1">
      <alignment wrapText="1"/>
    </xf>
    <xf numFmtId="0" fontId="15" fillId="0" borderId="30" xfId="0" applyFont="1" applyBorder="1"/>
    <xf numFmtId="0" fontId="13" fillId="0" borderId="0" xfId="0" applyFont="1" applyAlignment="1">
      <alignment horizontal="center"/>
    </xf>
    <xf numFmtId="0" fontId="10" fillId="2" borderId="0" xfId="12" applyFill="1" applyAlignment="1">
      <alignment horizontal="center"/>
    </xf>
    <xf numFmtId="0" fontId="15" fillId="0" borderId="0" xfId="0" applyFont="1" applyAlignment="1">
      <alignment horizontal="center" vertical="top" wrapText="1"/>
    </xf>
    <xf numFmtId="0" fontId="13" fillId="0" borderId="0" xfId="0" applyFont="1" applyAlignment="1">
      <alignment horizontal="center" vertical="top"/>
    </xf>
    <xf numFmtId="0" fontId="10" fillId="2" borderId="12" xfId="12" applyFill="1" applyBorder="1" applyAlignment="1">
      <alignment horizontal="center" vertical="top"/>
    </xf>
    <xf numFmtId="0" fontId="10" fillId="2" borderId="0" xfId="12" applyFill="1" applyAlignment="1">
      <alignment horizontal="center" vertical="top"/>
    </xf>
    <xf numFmtId="0" fontId="49" fillId="3" borderId="0" xfId="0" applyFont="1" applyFill="1" applyAlignment="1">
      <alignment wrapText="1"/>
    </xf>
    <xf numFmtId="3" fontId="49" fillId="3" borderId="0" xfId="0" applyNumberFormat="1" applyFont="1" applyFill="1" applyAlignment="1">
      <alignment horizontal="center" vertical="center" wrapText="1"/>
    </xf>
    <xf numFmtId="0" fontId="16" fillId="6" borderId="8" xfId="0" applyFont="1" applyFill="1" applyBorder="1" applyAlignment="1">
      <alignment horizontal="center" vertical="center" wrapText="1"/>
    </xf>
    <xf numFmtId="0" fontId="26" fillId="0" borderId="0" xfId="0" applyFont="1" applyBorder="1" applyAlignment="1">
      <alignment horizontal="left" vertical="center"/>
    </xf>
    <xf numFmtId="0" fontId="13" fillId="0" borderId="0" xfId="0" applyFont="1" applyBorder="1" applyAlignment="1">
      <alignment horizontal="center" vertical="center" wrapText="1"/>
    </xf>
    <xf numFmtId="0" fontId="44"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43" fillId="0" borderId="0" xfId="0" applyFont="1" applyBorder="1" applyAlignment="1">
      <alignment horizontal="center" vertical="center" wrapText="1"/>
    </xf>
    <xf numFmtId="2" fontId="43" fillId="0" borderId="0" xfId="0" applyNumberFormat="1" applyFont="1" applyBorder="1" applyAlignment="1">
      <alignment horizontal="center" vertical="center" wrapText="1"/>
    </xf>
    <xf numFmtId="0" fontId="40" fillId="6" borderId="33" xfId="0" applyFont="1" applyFill="1" applyBorder="1" applyAlignment="1">
      <alignment horizontal="left" vertical="center"/>
    </xf>
    <xf numFmtId="0" fontId="36" fillId="6" borderId="8" xfId="0" applyFont="1" applyFill="1" applyBorder="1" applyAlignment="1">
      <alignment horizontal="center" vertical="center" wrapText="1"/>
    </xf>
    <xf numFmtId="2" fontId="36" fillId="6" borderId="30" xfId="0" applyNumberFormat="1" applyFont="1" applyFill="1" applyBorder="1" applyAlignment="1">
      <alignment horizontal="center" vertical="center" wrapText="1"/>
    </xf>
    <xf numFmtId="0" fontId="26" fillId="3" borderId="33" xfId="0" applyFont="1" applyFill="1" applyBorder="1" applyAlignment="1">
      <alignment horizontal="left" vertical="center" wrapText="1"/>
    </xf>
    <xf numFmtId="2" fontId="26" fillId="3" borderId="30" xfId="0" applyNumberFormat="1" applyFont="1" applyFill="1" applyBorder="1" applyAlignment="1">
      <alignment horizontal="center" vertical="center" wrapText="1"/>
    </xf>
    <xf numFmtId="0" fontId="13" fillId="3" borderId="0" xfId="0" applyFont="1" applyFill="1" applyBorder="1" applyAlignment="1">
      <alignment horizontal="center" vertical="top" wrapText="1"/>
    </xf>
    <xf numFmtId="0" fontId="49" fillId="3" borderId="0" xfId="0" applyFont="1" applyFill="1" applyBorder="1" applyAlignment="1">
      <alignment horizontal="center" vertical="top" wrapText="1"/>
    </xf>
    <xf numFmtId="0" fontId="13" fillId="3" borderId="0" xfId="0" applyFont="1" applyFill="1" applyBorder="1" applyAlignment="1">
      <alignment wrapText="1"/>
    </xf>
    <xf numFmtId="0" fontId="49" fillId="3" borderId="0" xfId="0" applyFont="1" applyFill="1" applyBorder="1" applyAlignment="1">
      <alignment vertical="top" wrapText="1"/>
    </xf>
    <xf numFmtId="0" fontId="13" fillId="3" borderId="0" xfId="0" applyFont="1" applyFill="1" applyBorder="1" applyAlignment="1">
      <alignment vertical="top" wrapText="1"/>
    </xf>
    <xf numFmtId="0" fontId="11" fillId="3" borderId="0" xfId="13" applyFont="1" applyFill="1" applyAlignment="1">
      <alignment vertical="center"/>
    </xf>
    <xf numFmtId="0" fontId="42" fillId="3" borderId="0" xfId="13" applyFill="1" applyAlignment="1">
      <alignment vertical="center"/>
    </xf>
    <xf numFmtId="0" fontId="41" fillId="3" borderId="0" xfId="0" applyFont="1" applyFill="1" applyAlignment="1">
      <alignment vertical="center"/>
    </xf>
    <xf numFmtId="0" fontId="25" fillId="3" borderId="8" xfId="0" applyFont="1" applyFill="1" applyBorder="1" applyAlignment="1">
      <alignment horizontal="center" vertical="center" wrapText="1"/>
    </xf>
    <xf numFmtId="0" fontId="25" fillId="3" borderId="8" xfId="0" applyFont="1" applyFill="1" applyBorder="1" applyAlignment="1">
      <alignment horizontal="center" vertical="center"/>
    </xf>
    <xf numFmtId="0" fontId="25" fillId="3" borderId="30" xfId="0" applyFont="1" applyFill="1" applyBorder="1" applyAlignment="1">
      <alignment vertical="center"/>
    </xf>
    <xf numFmtId="0" fontId="26" fillId="3" borderId="28" xfId="0" applyFont="1" applyFill="1" applyBorder="1" applyAlignment="1">
      <alignment horizontal="left" vertical="center" wrapText="1"/>
    </xf>
    <xf numFmtId="0" fontId="13" fillId="3" borderId="1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30" xfId="0" applyFont="1" applyFill="1" applyBorder="1" applyAlignment="1">
      <alignment vertical="center"/>
    </xf>
    <xf numFmtId="0" fontId="26" fillId="3" borderId="33" xfId="0" applyFont="1" applyFill="1" applyBorder="1" applyAlignment="1">
      <alignment horizontal="left" vertical="center"/>
    </xf>
    <xf numFmtId="0" fontId="25" fillId="3" borderId="8" xfId="0" applyFont="1" applyFill="1" applyBorder="1" applyAlignment="1">
      <alignment vertical="center"/>
    </xf>
    <xf numFmtId="0" fontId="35" fillId="3" borderId="0" xfId="0" applyFont="1" applyFill="1" applyAlignment="1">
      <alignment vertical="center"/>
    </xf>
    <xf numFmtId="0" fontId="45" fillId="3" borderId="0" xfId="0" applyFont="1" applyFill="1" applyBorder="1" applyAlignment="1">
      <alignment vertical="center"/>
    </xf>
    <xf numFmtId="0" fontId="13" fillId="3" borderId="0" xfId="13" applyFont="1" applyFill="1" applyBorder="1" applyAlignment="1">
      <alignment horizontal="center" vertical="center" wrapText="1"/>
    </xf>
    <xf numFmtId="0" fontId="11" fillId="3" borderId="0" xfId="13" applyFont="1" applyFill="1" applyBorder="1" applyAlignment="1">
      <alignment vertical="center"/>
    </xf>
    <xf numFmtId="0" fontId="11" fillId="3" borderId="0" xfId="13" applyFont="1" applyFill="1" applyBorder="1" applyAlignment="1">
      <alignment horizontal="center" vertical="center"/>
    </xf>
    <xf numFmtId="0" fontId="42" fillId="3" borderId="0" xfId="13" applyFill="1" applyBorder="1" applyAlignment="1">
      <alignment vertical="center"/>
    </xf>
    <xf numFmtId="0" fontId="42" fillId="3" borderId="0" xfId="13" applyFill="1" applyBorder="1" applyAlignment="1">
      <alignment horizontal="center" vertical="center"/>
    </xf>
    <xf numFmtId="0" fontId="15" fillId="0" borderId="0" xfId="0" applyFont="1" applyAlignment="1">
      <alignment vertical="top" wrapText="1"/>
    </xf>
    <xf numFmtId="0" fontId="11" fillId="0" borderId="8" xfId="0" applyFont="1" applyBorder="1" applyAlignment="1">
      <alignment vertical="top"/>
    </xf>
    <xf numFmtId="0" fontId="0" fillId="3" borderId="0" xfId="0" applyFill="1" applyAlignment="1">
      <alignment horizontal="center" vertical="top"/>
    </xf>
    <xf numFmtId="0" fontId="0" fillId="3" borderId="0" xfId="0" applyFill="1" applyBorder="1" applyAlignment="1">
      <alignment horizontal="center" vertical="top"/>
    </xf>
    <xf numFmtId="0" fontId="0" fillId="3" borderId="12" xfId="0" applyFill="1" applyBorder="1" applyAlignment="1">
      <alignment horizontal="center" vertical="top"/>
    </xf>
    <xf numFmtId="0" fontId="0" fillId="4" borderId="0" xfId="0" applyFill="1" applyAlignment="1">
      <alignment horizontal="center" vertical="top"/>
    </xf>
    <xf numFmtId="0" fontId="0" fillId="0" borderId="0" xfId="0" applyAlignment="1">
      <alignment horizontal="center" vertical="top"/>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6" fillId="0" borderId="8" xfId="8" applyFont="1" applyFill="1" applyBorder="1" applyAlignment="1">
      <alignment horizontal="left" vertical="top" wrapText="1"/>
    </xf>
    <xf numFmtId="4" fontId="58" fillId="0" borderId="30" xfId="8" applyNumberFormat="1" applyFont="1" applyFill="1" applyBorder="1" applyAlignment="1">
      <alignment horizontal="center" vertical="top" wrapText="1"/>
    </xf>
    <xf numFmtId="0" fontId="16" fillId="0" borderId="33" xfId="8" applyFont="1" applyFill="1" applyBorder="1" applyAlignment="1">
      <alignment vertical="top" wrapText="1"/>
    </xf>
    <xf numFmtId="0" fontId="5" fillId="0" borderId="30" xfId="8" applyBorder="1"/>
    <xf numFmtId="0" fontId="16" fillId="0" borderId="33" xfId="7" applyFont="1" applyFill="1" applyBorder="1" applyAlignment="1">
      <alignment horizontal="left" vertical="center" wrapText="1"/>
    </xf>
    <xf numFmtId="0" fontId="13" fillId="2" borderId="33" xfId="8" applyFont="1" applyFill="1" applyBorder="1" applyAlignment="1">
      <alignment vertical="top" wrapText="1"/>
    </xf>
    <xf numFmtId="4" fontId="58" fillId="2" borderId="30" xfId="8" applyNumberFormat="1" applyFont="1" applyFill="1" applyBorder="1" applyAlignment="1">
      <alignment horizontal="center" vertical="top" wrapText="1"/>
    </xf>
    <xf numFmtId="0" fontId="21" fillId="0" borderId="33" xfId="7" applyFont="1" applyFill="1" applyBorder="1" applyAlignment="1">
      <alignment horizontal="left" vertical="center" wrapText="1"/>
    </xf>
    <xf numFmtId="0" fontId="16" fillId="0" borderId="33" xfId="7" applyFont="1" applyFill="1" applyBorder="1" applyAlignment="1">
      <alignment horizontal="left" wrapText="1"/>
    </xf>
    <xf numFmtId="0" fontId="15" fillId="3" borderId="12" xfId="7" applyFont="1" applyFill="1" applyBorder="1" applyAlignment="1">
      <alignment horizontal="center" vertical="center" wrapText="1"/>
    </xf>
    <xf numFmtId="2" fontId="15" fillId="3" borderId="29" xfId="7" applyNumberFormat="1" applyFont="1" applyFill="1" applyBorder="1" applyAlignment="1">
      <alignment horizontal="center" vertical="center" wrapText="1"/>
    </xf>
    <xf numFmtId="0" fontId="15" fillId="0" borderId="8" xfId="8" applyFont="1" applyFill="1" applyBorder="1" applyAlignment="1">
      <alignment horizontal="center" vertical="top" wrapText="1"/>
    </xf>
    <xf numFmtId="0" fontId="15" fillId="0" borderId="8" xfId="8" applyNumberFormat="1" applyFont="1" applyFill="1" applyBorder="1" applyAlignment="1">
      <alignment horizontal="center" vertical="top" wrapText="1"/>
    </xf>
    <xf numFmtId="0" fontId="31" fillId="0" borderId="33" xfId="7" applyFont="1" applyFill="1" applyBorder="1" applyAlignment="1">
      <alignment horizontal="center" wrapText="1"/>
    </xf>
    <xf numFmtId="0" fontId="15" fillId="0" borderId="12" xfId="8" applyFont="1" applyFill="1" applyBorder="1" applyAlignment="1">
      <alignment horizontal="center" vertical="top" wrapText="1"/>
    </xf>
    <xf numFmtId="0" fontId="15" fillId="0" borderId="12" xfId="8" applyNumberFormat="1" applyFont="1" applyFill="1" applyBorder="1" applyAlignment="1">
      <alignment horizontal="center" vertical="top" wrapText="1"/>
    </xf>
    <xf numFmtId="0" fontId="15" fillId="0" borderId="13" xfId="8" applyFont="1" applyFill="1" applyBorder="1" applyAlignment="1">
      <alignment horizontal="center" vertical="top" wrapText="1"/>
    </xf>
    <xf numFmtId="0" fontId="15" fillId="2" borderId="27" xfId="8" applyFont="1" applyFill="1" applyBorder="1" applyAlignment="1">
      <alignment vertical="top" wrapText="1"/>
    </xf>
    <xf numFmtId="0" fontId="22" fillId="0" borderId="33" xfId="7" applyFont="1" applyFill="1" applyBorder="1" applyAlignment="1">
      <alignment horizontal="center" wrapText="1"/>
    </xf>
    <xf numFmtId="4" fontId="5" fillId="0" borderId="0" xfId="8" applyNumberFormat="1"/>
    <xf numFmtId="0" fontId="16" fillId="3" borderId="33" xfId="7" applyFont="1" applyFill="1" applyBorder="1" applyAlignment="1">
      <alignment horizontal="left" wrapText="1"/>
    </xf>
    <xf numFmtId="0" fontId="10" fillId="3" borderId="8" xfId="7" applyFont="1" applyFill="1" applyBorder="1" applyAlignment="1">
      <alignment horizontal="center" wrapText="1"/>
    </xf>
    <xf numFmtId="0" fontId="10" fillId="3" borderId="8" xfId="7" applyFont="1" applyFill="1" applyBorder="1" applyAlignment="1">
      <alignment horizontal="center"/>
    </xf>
    <xf numFmtId="0" fontId="16" fillId="3" borderId="8" xfId="7" applyFont="1" applyFill="1" applyBorder="1" applyAlignment="1">
      <alignment horizontal="left" vertical="center"/>
    </xf>
    <xf numFmtId="0" fontId="10" fillId="3" borderId="8" xfId="7" applyFont="1" applyFill="1" applyBorder="1" applyAlignment="1">
      <alignment horizontal="center" vertical="top"/>
    </xf>
    <xf numFmtId="4" fontId="18" fillId="3" borderId="30" xfId="7" applyNumberFormat="1" applyFont="1" applyFill="1" applyBorder="1" applyAlignment="1">
      <alignment horizontal="center"/>
    </xf>
    <xf numFmtId="0" fontId="13" fillId="0" borderId="33" xfId="0" applyFont="1" applyFill="1" applyBorder="1" applyAlignment="1">
      <alignment vertical="top" wrapText="1"/>
    </xf>
    <xf numFmtId="0" fontId="10" fillId="0" borderId="8" xfId="7" applyFont="1" applyFill="1" applyBorder="1" applyAlignment="1">
      <alignment horizontal="center" wrapText="1"/>
    </xf>
    <xf numFmtId="0" fontId="10" fillId="0" borderId="8" xfId="7" applyFont="1" applyFill="1" applyBorder="1" applyAlignment="1">
      <alignment horizontal="center"/>
    </xf>
    <xf numFmtId="0" fontId="16" fillId="0" borderId="8" xfId="7" applyFont="1" applyFill="1" applyBorder="1" applyAlignment="1">
      <alignment horizontal="left" vertical="center"/>
    </xf>
    <xf numFmtId="0" fontId="10" fillId="0" borderId="8" xfId="7" applyFont="1" applyFill="1" applyBorder="1" applyAlignment="1">
      <alignment horizontal="center" vertical="top"/>
    </xf>
    <xf numFmtId="0" fontId="17" fillId="0" borderId="8" xfId="7" applyNumberFormat="1" applyFont="1" applyFill="1" applyBorder="1" applyAlignment="1">
      <alignment horizontal="center" vertical="top" wrapText="1"/>
    </xf>
    <xf numFmtId="4" fontId="18" fillId="0" borderId="30" xfId="7" applyNumberFormat="1" applyFont="1" applyFill="1" applyBorder="1" applyAlignment="1">
      <alignment horizontal="center" vertical="top"/>
    </xf>
    <xf numFmtId="0" fontId="5" fillId="0" borderId="0" xfId="8" applyAlignment="1">
      <alignment vertical="center"/>
    </xf>
    <xf numFmtId="0" fontId="59" fillId="0" borderId="33" xfId="0" applyFont="1" applyBorder="1" applyAlignment="1"/>
    <xf numFmtId="0" fontId="59" fillId="0" borderId="8" xfId="0" applyFont="1" applyBorder="1" applyAlignment="1"/>
    <xf numFmtId="0" fontId="59" fillId="0" borderId="8" xfId="0" applyFont="1" applyBorder="1" applyAlignment="1">
      <alignment horizontal="center" vertical="top"/>
    </xf>
    <xf numFmtId="0" fontId="41" fillId="0" borderId="8" xfId="0" applyFont="1" applyBorder="1" applyAlignment="1">
      <alignment horizontal="center"/>
    </xf>
    <xf numFmtId="2" fontId="59" fillId="0" borderId="30" xfId="0" applyNumberFormat="1" applyFont="1" applyBorder="1" applyAlignment="1"/>
    <xf numFmtId="0" fontId="41" fillId="0" borderId="30" xfId="0" applyFont="1" applyBorder="1"/>
    <xf numFmtId="0" fontId="59" fillId="0" borderId="0" xfId="0" applyFont="1" applyAlignment="1"/>
    <xf numFmtId="0" fontId="12" fillId="3" borderId="33" xfId="0" applyFont="1" applyFill="1" applyBorder="1" applyAlignment="1">
      <alignment vertical="top" wrapText="1"/>
    </xf>
    <xf numFmtId="0" fontId="12" fillId="3" borderId="30" xfId="0" applyFont="1" applyFill="1" applyBorder="1" applyAlignment="1">
      <alignment vertical="top"/>
    </xf>
    <xf numFmtId="0" fontId="26" fillId="3" borderId="33" xfId="0" applyFont="1" applyFill="1" applyBorder="1" applyAlignment="1">
      <alignment vertical="center" wrapText="1"/>
    </xf>
    <xf numFmtId="0" fontId="25" fillId="3" borderId="30" xfId="0" applyFont="1" applyFill="1" applyBorder="1" applyAlignment="1">
      <alignment horizontal="center" vertical="center" wrapText="1"/>
    </xf>
    <xf numFmtId="0" fontId="26" fillId="6" borderId="26" xfId="0" applyFont="1" applyFill="1" applyBorder="1"/>
    <xf numFmtId="0" fontId="25" fillId="6" borderId="8" xfId="0" applyFont="1" applyFill="1" applyBorder="1"/>
    <xf numFmtId="0" fontId="26" fillId="6" borderId="8" xfId="0" applyFont="1" applyFill="1" applyBorder="1"/>
    <xf numFmtId="0" fontId="45" fillId="6" borderId="9" xfId="0" applyFont="1" applyFill="1" applyBorder="1"/>
    <xf numFmtId="0" fontId="0" fillId="6" borderId="0" xfId="0" applyFill="1"/>
    <xf numFmtId="0" fontId="0" fillId="0" borderId="8" xfId="0" applyFont="1" applyFill="1" applyBorder="1" applyAlignment="1">
      <alignment horizontal="left" vertical="top" wrapText="1"/>
    </xf>
    <xf numFmtId="0" fontId="36" fillId="0" borderId="8" xfId="0" applyFont="1" applyFill="1" applyBorder="1" applyAlignment="1">
      <alignment horizontal="center"/>
    </xf>
    <xf numFmtId="0" fontId="36" fillId="0" borderId="8" xfId="0" applyFont="1" applyFill="1" applyBorder="1" applyAlignment="1">
      <alignment horizontal="center" vertical="top"/>
    </xf>
    <xf numFmtId="0" fontId="0" fillId="0" borderId="33" xfId="0" applyFill="1" applyBorder="1" applyAlignment="1">
      <alignment vertical="top" wrapText="1"/>
    </xf>
    <xf numFmtId="0" fontId="0" fillId="0" borderId="8" xfId="0" applyFill="1" applyBorder="1" applyAlignment="1">
      <alignment horizontal="left" vertical="top" wrapText="1"/>
    </xf>
    <xf numFmtId="0" fontId="36" fillId="0" borderId="0" xfId="0" applyFont="1" applyFill="1" applyBorder="1" applyAlignment="1">
      <alignment horizontal="center"/>
    </xf>
    <xf numFmtId="0" fontId="49" fillId="0" borderId="0" xfId="0" applyFont="1" applyFill="1" applyBorder="1" applyAlignment="1">
      <alignment horizontal="center" vertical="top"/>
    </xf>
    <xf numFmtId="0" fontId="36" fillId="0" borderId="0" xfId="0" applyFont="1" applyFill="1" applyBorder="1" applyAlignment="1">
      <alignment horizontal="center" vertical="top"/>
    </xf>
    <xf numFmtId="0" fontId="0" fillId="0" borderId="8" xfId="0" applyFill="1" applyBorder="1" applyAlignment="1">
      <alignment horizontal="center" vertical="top" wrapText="1"/>
    </xf>
    <xf numFmtId="0" fontId="36" fillId="0" borderId="12" xfId="0" applyFont="1" applyFill="1" applyBorder="1" applyAlignment="1">
      <alignment horizontal="center"/>
    </xf>
    <xf numFmtId="0" fontId="49" fillId="0" borderId="12" xfId="0" applyFont="1" applyFill="1" applyBorder="1" applyAlignment="1">
      <alignment horizontal="center" vertical="top"/>
    </xf>
    <xf numFmtId="0" fontId="36" fillId="0" borderId="12" xfId="0" applyFont="1" applyFill="1" applyBorder="1" applyAlignment="1">
      <alignment horizontal="center" vertical="top"/>
    </xf>
    <xf numFmtId="0" fontId="0" fillId="0" borderId="12" xfId="0" applyFill="1" applyBorder="1" applyAlignment="1">
      <alignment vertical="top" wrapText="1"/>
    </xf>
    <xf numFmtId="0" fontId="11" fillId="0" borderId="33" xfId="0" applyFont="1" applyFill="1" applyBorder="1" applyAlignment="1">
      <alignment horizontal="left" vertical="top" wrapText="1"/>
    </xf>
    <xf numFmtId="0" fontId="36" fillId="0" borderId="30" xfId="0" applyFont="1" applyFill="1" applyBorder="1" applyAlignment="1">
      <alignment horizontal="center" vertical="top"/>
    </xf>
    <xf numFmtId="0" fontId="34" fillId="0" borderId="8" xfId="0" applyFont="1" applyFill="1" applyBorder="1" applyAlignment="1">
      <alignment horizontal="left" vertical="center"/>
    </xf>
    <xf numFmtId="0" fontId="0" fillId="0" borderId="8" xfId="0" applyFill="1" applyBorder="1" applyAlignment="1">
      <alignment vertical="top"/>
    </xf>
    <xf numFmtId="0" fontId="0" fillId="0" borderId="12" xfId="0" applyFont="1" applyFill="1" applyBorder="1" applyAlignment="1">
      <alignment vertical="top" wrapText="1"/>
    </xf>
    <xf numFmtId="0" fontId="0" fillId="0" borderId="12" xfId="0" applyFont="1" applyFill="1" applyBorder="1" applyAlignment="1">
      <alignment horizontal="left" vertical="top" wrapText="1"/>
    </xf>
    <xf numFmtId="0" fontId="0" fillId="0" borderId="12" xfId="0" applyFont="1" applyFill="1" applyBorder="1" applyAlignment="1">
      <alignment horizontal="center" vertical="top" wrapText="1"/>
    </xf>
    <xf numFmtId="0" fontId="0" fillId="0" borderId="12" xfId="0" applyFill="1" applyBorder="1" applyAlignment="1">
      <alignment horizontal="left" vertical="top" wrapText="1"/>
    </xf>
    <xf numFmtId="0" fontId="0" fillId="0" borderId="12" xfId="0" applyFill="1" applyBorder="1" applyAlignment="1">
      <alignment horizontal="center" vertical="top" wrapText="1"/>
    </xf>
    <xf numFmtId="0" fontId="36" fillId="0" borderId="30" xfId="0" applyFont="1" applyFill="1" applyBorder="1" applyAlignment="1">
      <alignment horizontal="center"/>
    </xf>
    <xf numFmtId="0" fontId="0" fillId="3" borderId="8" xfId="0" applyFill="1" applyBorder="1" applyAlignment="1">
      <alignment horizontal="left" vertical="top" wrapText="1"/>
    </xf>
    <xf numFmtId="0" fontId="0" fillId="3" borderId="8" xfId="0" applyFill="1" applyBorder="1" applyAlignment="1">
      <alignment horizontal="center" vertical="top" wrapText="1"/>
    </xf>
    <xf numFmtId="0" fontId="11" fillId="3" borderId="33" xfId="0" applyFont="1" applyFill="1" applyBorder="1" applyAlignment="1">
      <alignment vertical="top" wrapText="1"/>
    </xf>
    <xf numFmtId="166" fontId="49" fillId="0" borderId="30" xfId="0" applyNumberFormat="1" applyFont="1" applyBorder="1" applyAlignment="1">
      <alignment horizontal="center" vertical="top"/>
    </xf>
    <xf numFmtId="0" fontId="15" fillId="0" borderId="33" xfId="0" applyFont="1" applyFill="1" applyBorder="1" applyAlignment="1">
      <alignment vertical="top" wrapText="1"/>
    </xf>
    <xf numFmtId="0" fontId="15" fillId="0" borderId="8" xfId="0" applyFont="1" applyFill="1" applyBorder="1" applyAlignment="1">
      <alignment horizontal="left" vertical="top" wrapText="1"/>
    </xf>
    <xf numFmtId="0" fontId="15" fillId="0" borderId="8" xfId="0" applyFont="1" applyFill="1" applyBorder="1" applyAlignment="1">
      <alignment horizontal="center" vertical="top" wrapText="1"/>
    </xf>
    <xf numFmtId="0" fontId="33" fillId="0" borderId="30" xfId="0" applyFont="1" applyFill="1" applyBorder="1" applyAlignment="1">
      <alignment horizontal="center" vertical="top"/>
    </xf>
    <xf numFmtId="0" fontId="36" fillId="0" borderId="0" xfId="0" applyFont="1" applyBorder="1" applyAlignment="1">
      <alignment vertical="center" wrapText="1"/>
    </xf>
    <xf numFmtId="0" fontId="16" fillId="0" borderId="0" xfId="7" applyFont="1" applyAlignment="1">
      <alignment horizontal="left" wrapText="1"/>
    </xf>
    <xf numFmtId="0" fontId="17" fillId="0" borderId="0" xfId="7" applyFont="1" applyAlignment="1">
      <alignment horizontal="left" vertical="justify" wrapText="1"/>
    </xf>
    <xf numFmtId="0" fontId="11" fillId="0" borderId="0" xfId="11" applyFont="1" applyAlignment="1">
      <alignment horizontal="left" vertical="center"/>
    </xf>
    <xf numFmtId="0" fontId="61" fillId="0" borderId="0" xfId="0" applyFont="1"/>
    <xf numFmtId="0" fontId="15" fillId="0" borderId="0" xfId="11" applyFont="1" applyAlignment="1">
      <alignment horizontal="center" vertical="center" wrapText="1"/>
    </xf>
    <xf numFmtId="3" fontId="17" fillId="0" borderId="0" xfId="11" applyNumberFormat="1" applyFont="1" applyAlignment="1">
      <alignment horizontal="center" vertical="center" wrapText="1"/>
    </xf>
    <xf numFmtId="0" fontId="21" fillId="3" borderId="26" xfId="0" applyFont="1" applyFill="1" applyBorder="1" applyAlignment="1">
      <alignment vertical="top" wrapText="1"/>
    </xf>
    <xf numFmtId="17" fontId="21" fillId="3" borderId="8" xfId="0" applyNumberFormat="1" applyFont="1" applyFill="1" applyBorder="1" applyAlignment="1">
      <alignment horizontal="left" vertical="top" wrapText="1"/>
    </xf>
    <xf numFmtId="0" fontId="21" fillId="3" borderId="8" xfId="0" applyFont="1" applyFill="1" applyBorder="1" applyAlignment="1">
      <alignment horizontal="center" vertical="top"/>
    </xf>
    <xf numFmtId="0" fontId="21" fillId="3" borderId="8" xfId="0" applyFont="1" applyFill="1" applyBorder="1" applyAlignment="1">
      <alignment vertical="top" wrapText="1"/>
    </xf>
    <xf numFmtId="0" fontId="21" fillId="3" borderId="8" xfId="0" applyFont="1" applyFill="1" applyBorder="1" applyAlignment="1">
      <alignment vertical="top"/>
    </xf>
    <xf numFmtId="0" fontId="21" fillId="3" borderId="8" xfId="0" applyFont="1" applyFill="1" applyBorder="1" applyAlignment="1">
      <alignment horizontal="left" vertical="top" wrapText="1"/>
    </xf>
    <xf numFmtId="0" fontId="21" fillId="3" borderId="8" xfId="0" applyFont="1" applyFill="1" applyBorder="1" applyAlignment="1">
      <alignment horizontal="right" vertical="top"/>
    </xf>
    <xf numFmtId="0" fontId="21" fillId="3" borderId="34" xfId="0" applyFont="1" applyFill="1" applyBorder="1" applyAlignment="1">
      <alignment vertical="top"/>
    </xf>
    <xf numFmtId="0" fontId="21" fillId="3" borderId="0" xfId="0" applyFont="1" applyFill="1" applyAlignment="1">
      <alignment vertical="top"/>
    </xf>
    <xf numFmtId="0" fontId="16" fillId="0" borderId="26" xfId="7" applyFont="1" applyBorder="1" applyAlignment="1">
      <alignment horizontal="left" wrapText="1"/>
    </xf>
    <xf numFmtId="0" fontId="17" fillId="0" borderId="8" xfId="7" applyFont="1" applyBorder="1" applyAlignment="1">
      <alignment horizontal="left" vertical="justify" wrapText="1"/>
    </xf>
    <xf numFmtId="0" fontId="11" fillId="0" borderId="8" xfId="11" applyFont="1" applyBorder="1" applyAlignment="1">
      <alignment horizontal="left" vertical="center"/>
    </xf>
    <xf numFmtId="0" fontId="15" fillId="0" borderId="8" xfId="11" applyFont="1" applyBorder="1" applyAlignment="1">
      <alignment horizontal="left" vertical="center" wrapText="1"/>
    </xf>
    <xf numFmtId="0" fontId="15" fillId="0" borderId="8" xfId="11" applyFont="1" applyBorder="1" applyAlignment="1">
      <alignment horizontal="center" vertical="center" wrapText="1"/>
    </xf>
    <xf numFmtId="3" fontId="17" fillId="0" borderId="8" xfId="11" applyNumberFormat="1" applyFont="1" applyBorder="1" applyAlignment="1">
      <alignment horizontal="center" vertical="center" wrapText="1"/>
    </xf>
    <xf numFmtId="0" fontId="15" fillId="0" borderId="34" xfId="0" applyFont="1" applyBorder="1" applyAlignment="1">
      <alignment wrapText="1"/>
    </xf>
    <xf numFmtId="0" fontId="15" fillId="0" borderId="0" xfId="0" applyFont="1" applyBorder="1" applyAlignment="1">
      <alignment vertical="top" wrapText="1"/>
    </xf>
    <xf numFmtId="0" fontId="61" fillId="0" borderId="0" xfId="0" applyFont="1" applyBorder="1" applyAlignment="1">
      <alignment vertical="center"/>
    </xf>
    <xf numFmtId="0" fontId="45" fillId="0" borderId="0" xfId="0" applyFont="1" applyBorder="1"/>
    <xf numFmtId="0" fontId="15" fillId="0" borderId="0" xfId="0" applyFont="1" applyBorder="1" applyAlignment="1">
      <alignment horizontal="center" vertical="top" wrapText="1"/>
    </xf>
    <xf numFmtId="0" fontId="15" fillId="0" borderId="0" xfId="0" applyFont="1" applyBorder="1" applyAlignment="1">
      <alignment wrapText="1"/>
    </xf>
    <xf numFmtId="0" fontId="0" fillId="0" borderId="0" xfId="0" applyBorder="1"/>
    <xf numFmtId="0" fontId="21" fillId="3" borderId="14" xfId="0" applyFont="1" applyFill="1" applyBorder="1" applyAlignment="1">
      <alignment vertical="top" wrapText="1"/>
    </xf>
    <xf numFmtId="17" fontId="21" fillId="3" borderId="15" xfId="0" applyNumberFormat="1" applyFont="1" applyFill="1" applyBorder="1" applyAlignment="1">
      <alignment horizontal="left" vertical="top" wrapText="1"/>
    </xf>
    <xf numFmtId="0" fontId="21" fillId="3" borderId="15" xfId="0" applyFont="1" applyFill="1" applyBorder="1" applyAlignment="1">
      <alignment horizontal="center" vertical="top"/>
    </xf>
    <xf numFmtId="0" fontId="21" fillId="3" borderId="15" xfId="0" applyFont="1" applyFill="1" applyBorder="1" applyAlignment="1">
      <alignment vertical="top" wrapText="1"/>
    </xf>
    <xf numFmtId="0" fontId="21" fillId="3" borderId="15" xfId="0" applyFont="1" applyFill="1" applyBorder="1" applyAlignment="1">
      <alignment vertical="top"/>
    </xf>
    <xf numFmtId="0" fontId="21" fillId="3" borderId="15" xfId="0" applyFont="1" applyFill="1" applyBorder="1" applyAlignment="1">
      <alignment horizontal="left" vertical="top" wrapText="1"/>
    </xf>
    <xf numFmtId="0" fontId="21" fillId="3" borderId="15" xfId="0" applyFont="1" applyFill="1" applyBorder="1" applyAlignment="1">
      <alignment horizontal="right" vertical="top"/>
    </xf>
    <xf numFmtId="0" fontId="21" fillId="3" borderId="16" xfId="0" applyFont="1" applyFill="1" applyBorder="1" applyAlignment="1">
      <alignment vertical="top"/>
    </xf>
    <xf numFmtId="0" fontId="62" fillId="7" borderId="26" xfId="0" applyFont="1" applyFill="1" applyBorder="1" applyAlignment="1">
      <alignment vertical="center" wrapText="1"/>
    </xf>
    <xf numFmtId="0" fontId="62" fillId="7" borderId="8" xfId="0" applyFont="1" applyFill="1" applyBorder="1" applyAlignment="1">
      <alignment vertical="center" wrapText="1"/>
    </xf>
    <xf numFmtId="0" fontId="62" fillId="7" borderId="8" xfId="0" applyFont="1" applyFill="1" applyBorder="1" applyAlignment="1">
      <alignment vertical="center"/>
    </xf>
    <xf numFmtId="0" fontId="62" fillId="7" borderId="8" xfId="0" applyFont="1" applyFill="1" applyBorder="1" applyAlignment="1">
      <alignment horizontal="center" vertical="center" wrapText="1"/>
    </xf>
    <xf numFmtId="0" fontId="62" fillId="7" borderId="34" xfId="0" applyFont="1" applyFill="1" applyBorder="1" applyAlignment="1">
      <alignment vertical="center" wrapText="1"/>
    </xf>
    <xf numFmtId="3" fontId="15" fillId="0" borderId="0" xfId="0" applyNumberFormat="1" applyFont="1"/>
    <xf numFmtId="3" fontId="62" fillId="7" borderId="8" xfId="0" applyNumberFormat="1" applyFont="1" applyFill="1" applyBorder="1" applyAlignment="1">
      <alignment vertical="center" wrapText="1"/>
    </xf>
    <xf numFmtId="0" fontId="26" fillId="3" borderId="33" xfId="0" applyFont="1" applyFill="1" applyBorder="1" applyAlignment="1">
      <alignment horizontal="left" vertical="center" wrapText="1"/>
    </xf>
    <xf numFmtId="0" fontId="21" fillId="0" borderId="8" xfId="0" applyFont="1" applyBorder="1" applyAlignment="1">
      <alignment vertical="top" wrapText="1"/>
    </xf>
    <xf numFmtId="2" fontId="15" fillId="0" borderId="36" xfId="0" applyNumberFormat="1" applyFont="1" applyBorder="1" applyAlignment="1">
      <alignment vertical="top" wrapText="1"/>
    </xf>
    <xf numFmtId="2" fontId="60" fillId="0" borderId="0" xfId="0" applyNumberFormat="1" applyFont="1"/>
    <xf numFmtId="2" fontId="25" fillId="0" borderId="0" xfId="0" applyNumberFormat="1" applyFont="1"/>
    <xf numFmtId="0" fontId="63" fillId="0" borderId="0" xfId="0" applyFont="1"/>
    <xf numFmtId="0" fontId="21" fillId="0" borderId="8" xfId="0" applyFont="1" applyBorder="1" applyAlignment="1">
      <alignment horizontal="left" vertical="top"/>
    </xf>
    <xf numFmtId="2" fontId="25" fillId="0" borderId="0" xfId="0" applyNumberFormat="1" applyFont="1" applyAlignment="1">
      <alignment vertical="top" wrapText="1"/>
    </xf>
    <xf numFmtId="0" fontId="64" fillId="0" borderId="0" xfId="0" applyFont="1" applyAlignment="1">
      <alignment vertical="top" wrapText="1"/>
    </xf>
    <xf numFmtId="0" fontId="11" fillId="0" borderId="33" xfId="0" applyFont="1" applyBorder="1" applyAlignment="1">
      <alignment vertical="top"/>
    </xf>
    <xf numFmtId="2" fontId="11" fillId="0" borderId="36" xfId="0" applyNumberFormat="1" applyFont="1" applyBorder="1" applyAlignment="1">
      <alignment vertical="top"/>
    </xf>
    <xf numFmtId="0" fontId="26" fillId="0" borderId="0" xfId="0" applyFont="1" applyAlignment="1"/>
    <xf numFmtId="0" fontId="25" fillId="0" borderId="0" xfId="0" applyFont="1"/>
    <xf numFmtId="0" fontId="0" fillId="0" borderId="0" xfId="0" applyFont="1"/>
    <xf numFmtId="0" fontId="15" fillId="0" borderId="8" xfId="0" applyFont="1" applyBorder="1" applyAlignment="1">
      <alignment vertical="top" wrapText="1"/>
    </xf>
    <xf numFmtId="2" fontId="25" fillId="0" borderId="0" xfId="0" applyNumberFormat="1" applyFont="1" applyAlignment="1">
      <alignment vertical="top"/>
    </xf>
    <xf numFmtId="0" fontId="0" fillId="0" borderId="0" xfId="0" applyFont="1" applyAlignment="1">
      <alignment vertical="top"/>
    </xf>
    <xf numFmtId="17" fontId="15" fillId="0" borderId="8" xfId="0" applyNumberFormat="1" applyFont="1" applyBorder="1" applyAlignment="1">
      <alignment horizontal="left" vertical="top" wrapText="1"/>
    </xf>
    <xf numFmtId="0" fontId="25" fillId="0" borderId="0" xfId="0" applyFont="1" applyAlignment="1">
      <alignment vertical="top"/>
    </xf>
    <xf numFmtId="1" fontId="11" fillId="0" borderId="8" xfId="0" applyNumberFormat="1" applyFont="1" applyBorder="1" applyAlignment="1">
      <alignment horizontal="right"/>
    </xf>
    <xf numFmtId="2" fontId="11" fillId="0" borderId="36" xfId="0" applyNumberFormat="1" applyFont="1" applyBorder="1" applyAlignment="1">
      <alignment vertical="top" wrapText="1"/>
    </xf>
    <xf numFmtId="2" fontId="15" fillId="0" borderId="36" xfId="0" applyNumberFormat="1" applyFont="1" applyBorder="1" applyAlignment="1">
      <alignment horizontal="right" vertical="top" wrapText="1"/>
    </xf>
    <xf numFmtId="0" fontId="32" fillId="0" borderId="33" xfId="0" applyFont="1" applyBorder="1" applyAlignment="1">
      <alignment vertical="top"/>
    </xf>
    <xf numFmtId="0" fontId="32" fillId="0" borderId="8" xfId="0" applyFont="1" applyBorder="1" applyAlignment="1">
      <alignment vertical="top" wrapText="1"/>
    </xf>
    <xf numFmtId="0" fontId="32" fillId="0" borderId="8" xfId="0" applyFont="1" applyBorder="1" applyAlignment="1">
      <alignment horizontal="center" vertical="top" wrapText="1"/>
    </xf>
    <xf numFmtId="0" fontId="32" fillId="0" borderId="8" xfId="0" applyFont="1" applyBorder="1" applyAlignment="1">
      <alignment horizontal="left" vertical="top" wrapText="1"/>
    </xf>
    <xf numFmtId="0" fontId="32" fillId="0" borderId="0" xfId="0" applyFont="1" applyBorder="1" applyAlignment="1">
      <alignment vertical="top" wrapText="1"/>
    </xf>
    <xf numFmtId="2" fontId="32" fillId="0" borderId="36" xfId="0" applyNumberFormat="1" applyFont="1" applyBorder="1" applyAlignment="1">
      <alignment vertical="top" wrapText="1"/>
    </xf>
    <xf numFmtId="0" fontId="46" fillId="8" borderId="33" xfId="0" applyFont="1" applyFill="1" applyBorder="1" applyAlignment="1">
      <alignment vertical="top"/>
    </xf>
    <xf numFmtId="0" fontId="46" fillId="8" borderId="8" xfId="0" applyFont="1" applyFill="1" applyBorder="1" applyAlignment="1">
      <alignment vertical="top"/>
    </xf>
    <xf numFmtId="3" fontId="46" fillId="8" borderId="8" xfId="0" applyNumberFormat="1" applyFont="1" applyFill="1" applyBorder="1" applyAlignment="1">
      <alignment vertical="top"/>
    </xf>
    <xf numFmtId="4" fontId="46" fillId="8" borderId="36" xfId="0" applyNumberFormat="1" applyFont="1" applyFill="1" applyBorder="1" applyAlignment="1">
      <alignment vertical="top"/>
    </xf>
    <xf numFmtId="2" fontId="0" fillId="0" borderId="0" xfId="0" applyNumberFormat="1" applyFont="1"/>
    <xf numFmtId="2" fontId="0" fillId="3" borderId="0" xfId="0" applyNumberFormat="1" applyFont="1" applyFill="1"/>
    <xf numFmtId="0" fontId="36" fillId="0" borderId="8" xfId="0" applyFont="1" applyFill="1" applyBorder="1" applyAlignment="1">
      <alignment horizontal="center"/>
    </xf>
    <xf numFmtId="0" fontId="36" fillId="0" borderId="0" xfId="0" applyFont="1" applyBorder="1" applyAlignment="1">
      <alignment horizontal="center" vertical="center"/>
    </xf>
    <xf numFmtId="0" fontId="13" fillId="3" borderId="0" xfId="0" applyFont="1" applyFill="1" applyAlignment="1">
      <alignment wrapText="1"/>
    </xf>
    <xf numFmtId="0" fontId="49" fillId="3" borderId="0" xfId="0" applyFont="1" applyFill="1" applyAlignment="1">
      <alignment vertical="top" wrapText="1"/>
    </xf>
    <xf numFmtId="0" fontId="13" fillId="3" borderId="0" xfId="0" applyFont="1" applyFill="1" applyAlignment="1">
      <alignment vertical="top" wrapText="1"/>
    </xf>
    <xf numFmtId="0" fontId="25" fillId="3" borderId="33" xfId="0" applyFont="1" applyFill="1" applyBorder="1" applyAlignment="1">
      <alignment horizontal="left" vertical="center" wrapText="1"/>
    </xf>
    <xf numFmtId="0" fontId="12" fillId="3" borderId="8" xfId="0" applyFont="1" applyFill="1" applyBorder="1" applyAlignment="1">
      <alignment wrapText="1"/>
    </xf>
    <xf numFmtId="2" fontId="25" fillId="3" borderId="36" xfId="0" applyNumberFormat="1" applyFont="1" applyFill="1" applyBorder="1" applyAlignment="1">
      <alignment horizontal="center" vertical="center" wrapText="1"/>
    </xf>
    <xf numFmtId="0" fontId="25" fillId="3" borderId="33" xfId="0" applyFont="1" applyFill="1" applyBorder="1" applyAlignment="1">
      <alignment horizontal="left" vertical="center" wrapText="1" indent="1"/>
    </xf>
    <xf numFmtId="0" fontId="25" fillId="3" borderId="14" xfId="0" applyFont="1" applyFill="1" applyBorder="1" applyAlignment="1">
      <alignment horizontal="left" vertical="center" wrapText="1"/>
    </xf>
    <xf numFmtId="0" fontId="13" fillId="3" borderId="15" xfId="0" applyFont="1" applyFill="1" applyBorder="1" applyAlignment="1">
      <alignment horizontal="center" vertical="center" wrapText="1"/>
    </xf>
    <xf numFmtId="0" fontId="25" fillId="3" borderId="15" xfId="0" applyFont="1" applyFill="1" applyBorder="1" applyAlignment="1">
      <alignment horizontal="center" vertical="center" wrapText="1"/>
    </xf>
    <xf numFmtId="2" fontId="25" fillId="3" borderId="16" xfId="0" applyNumberFormat="1" applyFont="1" applyFill="1" applyBorder="1" applyAlignment="1">
      <alignment horizontal="center" vertical="center" wrapText="1"/>
    </xf>
    <xf numFmtId="2" fontId="26" fillId="3" borderId="36" xfId="0" applyNumberFormat="1" applyFont="1" applyFill="1" applyBorder="1" applyAlignment="1">
      <alignment horizontal="center" vertical="center" wrapText="1"/>
    </xf>
    <xf numFmtId="0" fontId="12" fillId="3" borderId="8" xfId="0" applyFont="1" applyFill="1" applyBorder="1" applyAlignment="1">
      <alignment vertical="center" wrapText="1"/>
    </xf>
    <xf numFmtId="0" fontId="12" fillId="3" borderId="15" xfId="0" applyFont="1" applyFill="1" applyBorder="1" applyAlignment="1">
      <alignment vertical="center" wrapText="1"/>
    </xf>
    <xf numFmtId="0" fontId="0" fillId="0" borderId="8" xfId="0" applyBorder="1" applyAlignment="1">
      <alignment horizontal="center" vertical="top" wrapText="1"/>
    </xf>
    <xf numFmtId="0" fontId="12" fillId="3" borderId="36" xfId="0" applyFont="1" applyFill="1" applyBorder="1" applyAlignment="1">
      <alignment vertical="top"/>
    </xf>
    <xf numFmtId="0" fontId="24"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47" fillId="0" borderId="0" xfId="8" applyFont="1" applyFill="1" applyAlignment="1">
      <alignment horizontal="center" vertical="center"/>
    </xf>
    <xf numFmtId="0" fontId="48" fillId="0" borderId="0" xfId="8" applyFont="1" applyFill="1" applyAlignment="1">
      <alignment horizontal="center" vertical="center"/>
    </xf>
    <xf numFmtId="0" fontId="47" fillId="0" borderId="0" xfId="8" applyFont="1" applyFill="1" applyBorder="1" applyAlignment="1">
      <alignment horizontal="center"/>
    </xf>
    <xf numFmtId="0" fontId="20" fillId="0" borderId="0" xfId="8" applyFont="1" applyFill="1" applyBorder="1" applyAlignment="1">
      <alignment horizontal="center"/>
    </xf>
    <xf numFmtId="0" fontId="12" fillId="0" borderId="4" xfId="8" applyFont="1" applyFill="1" applyBorder="1" applyAlignment="1">
      <alignment horizontal="center" vertical="center" wrapText="1"/>
    </xf>
    <xf numFmtId="0" fontId="12" fillId="0" borderId="20" xfId="8" applyFont="1" applyFill="1" applyBorder="1" applyAlignment="1">
      <alignment horizontal="center" vertical="center" wrapText="1"/>
    </xf>
    <xf numFmtId="0" fontId="12" fillId="0" borderId="4" xfId="8" applyNumberFormat="1" applyFont="1" applyBorder="1" applyAlignment="1">
      <alignment horizontal="center" vertical="center" wrapText="1"/>
    </xf>
    <xf numFmtId="0" fontId="12" fillId="0" borderId="20" xfId="8" applyNumberFormat="1" applyFont="1" applyBorder="1" applyAlignment="1">
      <alignment horizontal="center" vertical="center" wrapText="1"/>
    </xf>
    <xf numFmtId="3" fontId="13" fillId="0" borderId="23" xfId="8" applyNumberFormat="1" applyFont="1" applyBorder="1" applyAlignment="1">
      <alignment horizontal="center" vertical="center" wrapText="1"/>
    </xf>
    <xf numFmtId="3" fontId="13" fillId="0" borderId="24" xfId="8" applyNumberFormat="1" applyFont="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center" vertical="center" wrapText="1"/>
    </xf>
    <xf numFmtId="0" fontId="34" fillId="0" borderId="0" xfId="8" applyFont="1" applyBorder="1" applyAlignment="1">
      <alignment horizontal="center" vertical="center" wrapText="1"/>
    </xf>
    <xf numFmtId="0" fontId="52" fillId="0" borderId="0" xfId="8" applyFont="1" applyBorder="1" applyAlignment="1">
      <alignment horizontal="center" vertical="center" wrapText="1"/>
    </xf>
    <xf numFmtId="0" fontId="16" fillId="0" borderId="8" xfId="8" applyFont="1" applyFill="1" applyBorder="1" applyAlignment="1">
      <alignment horizontal="left" vertical="top" wrapText="1"/>
    </xf>
    <xf numFmtId="0" fontId="16" fillId="3" borderId="33" xfId="7" applyFont="1" applyFill="1" applyBorder="1" applyAlignment="1">
      <alignment horizontal="left" wrapText="1"/>
    </xf>
    <xf numFmtId="0" fontId="16" fillId="3" borderId="8" xfId="7" applyFont="1" applyFill="1" applyBorder="1" applyAlignment="1">
      <alignment horizontal="left" wrapText="1"/>
    </xf>
    <xf numFmtId="0" fontId="20" fillId="0" borderId="14" xfId="8" applyFont="1" applyFill="1" applyBorder="1" applyAlignment="1">
      <alignment horizontal="center"/>
    </xf>
    <xf numFmtId="0" fontId="20" fillId="0" borderId="15" xfId="8" applyFont="1" applyFill="1" applyBorder="1" applyAlignment="1">
      <alignment horizontal="center"/>
    </xf>
    <xf numFmtId="0" fontId="20" fillId="0" borderId="16" xfId="8" applyFont="1" applyFill="1" applyBorder="1" applyAlignment="1">
      <alignment horizontal="center"/>
    </xf>
    <xf numFmtId="0" fontId="26" fillId="3" borderId="33" xfId="7" applyFont="1" applyFill="1" applyBorder="1" applyAlignment="1">
      <alignment horizontal="center" vertical="center" wrapText="1"/>
    </xf>
    <xf numFmtId="0" fontId="26" fillId="3" borderId="8" xfId="7" applyFont="1" applyFill="1" applyBorder="1" applyAlignment="1">
      <alignment horizontal="center" vertical="center" wrapText="1"/>
    </xf>
    <xf numFmtId="0" fontId="26" fillId="3" borderId="30" xfId="7" applyFont="1" applyFill="1" applyBorder="1" applyAlignment="1">
      <alignment horizontal="center" vertical="center" wrapText="1"/>
    </xf>
    <xf numFmtId="0" fontId="16" fillId="0" borderId="33" xfId="7" applyFont="1" applyFill="1" applyBorder="1" applyAlignment="1">
      <alignment horizontal="left" vertical="center" wrapText="1"/>
    </xf>
    <xf numFmtId="0" fontId="16" fillId="0" borderId="8" xfId="7" applyFont="1" applyFill="1" applyBorder="1" applyAlignment="1">
      <alignment horizontal="left" vertical="center" wrapText="1"/>
    </xf>
    <xf numFmtId="0" fontId="16" fillId="3" borderId="30" xfId="7" applyFont="1" applyFill="1" applyBorder="1" applyAlignment="1">
      <alignment horizontal="left" wrapText="1"/>
    </xf>
    <xf numFmtId="0" fontId="36" fillId="3" borderId="33" xfId="7" applyFont="1" applyFill="1" applyBorder="1" applyAlignment="1">
      <alignment horizontal="center" vertical="center" wrapText="1"/>
    </xf>
    <xf numFmtId="0" fontId="36" fillId="3" borderId="8" xfId="7" applyFont="1" applyFill="1" applyBorder="1" applyAlignment="1">
      <alignment horizontal="center" vertical="center" wrapText="1"/>
    </xf>
    <xf numFmtId="0" fontId="36" fillId="3" borderId="30" xfId="7" applyFont="1" applyFill="1" applyBorder="1" applyAlignment="1">
      <alignment horizontal="center" vertical="center" wrapText="1"/>
    </xf>
    <xf numFmtId="49" fontId="32" fillId="0" borderId="18" xfId="0" applyNumberFormat="1" applyFont="1" applyBorder="1" applyAlignment="1">
      <alignment horizontal="center" vertical="center" wrapText="1"/>
    </xf>
    <xf numFmtId="0" fontId="0" fillId="0" borderId="0" xfId="0" applyFont="1" applyAlignment="1">
      <alignment horizontal="left" wrapText="1"/>
    </xf>
    <xf numFmtId="0" fontId="12" fillId="0" borderId="5" xfId="8" applyFont="1" applyBorder="1" applyAlignment="1">
      <alignment horizontal="center" vertical="center" wrapText="1"/>
    </xf>
    <xf numFmtId="0" fontId="12" fillId="0" borderId="19" xfId="8" applyFont="1" applyBorder="1" applyAlignment="1">
      <alignment horizontal="center" vertical="center" wrapText="1"/>
    </xf>
    <xf numFmtId="0" fontId="12" fillId="0" borderId="4" xfId="8" applyFont="1" applyBorder="1" applyAlignment="1">
      <alignment horizontal="center" vertical="center" wrapText="1"/>
    </xf>
    <xf numFmtId="0" fontId="12" fillId="0" borderId="20" xfId="8" applyFont="1" applyBorder="1" applyAlignment="1">
      <alignment horizontal="center" vertical="center" wrapText="1"/>
    </xf>
    <xf numFmtId="0" fontId="15" fillId="0" borderId="21" xfId="0" applyFont="1" applyBorder="1" applyAlignment="1">
      <alignment horizontal="center" vertical="center" wrapText="1"/>
    </xf>
    <xf numFmtId="0" fontId="12" fillId="0" borderId="22" xfId="8" applyFont="1" applyBorder="1" applyAlignment="1">
      <alignment horizontal="center" vertical="center" wrapText="1"/>
    </xf>
    <xf numFmtId="0" fontId="12" fillId="0" borderId="18" xfId="8" applyFont="1" applyBorder="1" applyAlignment="1">
      <alignment horizontal="center" vertical="center" wrapText="1"/>
    </xf>
    <xf numFmtId="0" fontId="39" fillId="0" borderId="0" xfId="0" applyFont="1" applyAlignment="1">
      <alignment horizontal="center" vertical="center" wrapText="1"/>
    </xf>
    <xf numFmtId="0" fontId="40" fillId="3" borderId="0" xfId="0" applyFont="1" applyFill="1" applyAlignment="1">
      <alignment horizontal="center" vertical="center" wrapText="1"/>
    </xf>
    <xf numFmtId="3" fontId="13" fillId="0" borderId="23" xfId="0" applyNumberFormat="1" applyFont="1" applyBorder="1" applyAlignment="1">
      <alignment horizontal="center" vertical="center" wrapText="1"/>
    </xf>
    <xf numFmtId="3" fontId="13" fillId="0" borderId="24" xfId="0" applyNumberFormat="1" applyFont="1" applyBorder="1" applyAlignment="1">
      <alignment horizontal="center" vertical="center" wrapText="1"/>
    </xf>
    <xf numFmtId="0" fontId="40" fillId="0" borderId="0" xfId="0" applyFont="1" applyAlignment="1">
      <alignment horizontal="center" vertical="center" wrapText="1"/>
    </xf>
    <xf numFmtId="0" fontId="16" fillId="0" borderId="35" xfId="7" applyFont="1" applyBorder="1" applyAlignment="1">
      <alignment horizontal="center" wrapText="1"/>
    </xf>
    <xf numFmtId="0" fontId="16" fillId="0" borderId="15" xfId="7" applyFont="1" applyBorder="1" applyAlignment="1">
      <alignment horizontal="center" wrapText="1"/>
    </xf>
    <xf numFmtId="0" fontId="15" fillId="0" borderId="0" xfId="0" applyFont="1" applyAlignment="1">
      <alignment horizontal="left" wrapText="1"/>
    </xf>
    <xf numFmtId="0" fontId="15" fillId="0" borderId="5"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8" xfId="0" applyFont="1" applyBorder="1" applyAlignment="1">
      <alignment horizontal="center" vertical="center" wrapText="1"/>
    </xf>
    <xf numFmtId="0" fontId="26" fillId="3" borderId="33" xfId="13" applyFont="1" applyFill="1" applyBorder="1" applyAlignment="1">
      <alignment horizontal="center" vertical="center"/>
    </xf>
    <xf numFmtId="0" fontId="26" fillId="3" borderId="8" xfId="13" applyFont="1" applyFill="1" applyBorder="1" applyAlignment="1">
      <alignment horizontal="center" vertical="center"/>
    </xf>
    <xf numFmtId="0" fontId="26" fillId="3" borderId="33"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14" xfId="13" applyFont="1" applyFill="1" applyBorder="1" applyAlignment="1">
      <alignment horizontal="center" vertical="center" wrapText="1"/>
    </xf>
    <xf numFmtId="0" fontId="26" fillId="3" borderId="15" xfId="13" applyFont="1" applyFill="1" applyBorder="1" applyAlignment="1">
      <alignment horizontal="center" vertical="center" wrapText="1"/>
    </xf>
    <xf numFmtId="0" fontId="26" fillId="3" borderId="28" xfId="13" applyFont="1" applyFill="1" applyBorder="1" applyAlignment="1">
      <alignment horizontal="center" vertical="center" wrapText="1"/>
    </xf>
    <xf numFmtId="0" fontId="26" fillId="3" borderId="12" xfId="13"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0" xfId="13" applyFont="1" applyFill="1" applyBorder="1" applyAlignment="1">
      <alignment horizontal="center" vertical="center"/>
    </xf>
    <xf numFmtId="0" fontId="26" fillId="3" borderId="33" xfId="0" applyFont="1" applyFill="1" applyBorder="1" applyAlignment="1">
      <alignment horizontal="left" vertical="center" wrapText="1"/>
    </xf>
    <xf numFmtId="0" fontId="26" fillId="3" borderId="8" xfId="0" applyFont="1" applyFill="1" applyBorder="1" applyAlignment="1">
      <alignment horizontal="left" vertical="center" wrapText="1"/>
    </xf>
    <xf numFmtId="0" fontId="34" fillId="3" borderId="0" xfId="0" applyFont="1" applyFill="1" applyBorder="1" applyAlignment="1">
      <alignment horizontal="center" vertical="center"/>
    </xf>
    <xf numFmtId="0" fontId="26" fillId="3" borderId="30" xfId="0" applyFont="1" applyFill="1" applyBorder="1" applyAlignment="1">
      <alignment horizontal="left" vertical="center" wrapText="1"/>
    </xf>
    <xf numFmtId="0" fontId="26" fillId="3" borderId="0" xfId="13" applyFont="1" applyFill="1" applyBorder="1" applyAlignment="1">
      <alignment horizontal="center" vertical="center" wrapText="1"/>
    </xf>
    <xf numFmtId="0" fontId="26" fillId="3" borderId="33" xfId="13" applyFont="1" applyFill="1" applyBorder="1" applyAlignment="1">
      <alignment horizontal="center" vertical="center" wrapText="1"/>
    </xf>
    <xf numFmtId="0" fontId="26" fillId="3" borderId="8" xfId="13" applyFont="1" applyFill="1" applyBorder="1" applyAlignment="1">
      <alignment horizontal="center" vertical="center" wrapText="1"/>
    </xf>
    <xf numFmtId="0" fontId="26" fillId="6" borderId="8" xfId="0" applyFont="1" applyFill="1" applyBorder="1" applyAlignment="1">
      <alignment horizontal="left"/>
    </xf>
    <xf numFmtId="0" fontId="15" fillId="0" borderId="0" xfId="8" applyFont="1" applyAlignment="1">
      <alignment horizontal="left" wrapText="1"/>
    </xf>
    <xf numFmtId="0" fontId="10" fillId="0" borderId="0" xfId="12" applyAlignment="1">
      <alignment horizontal="center" vertical="top"/>
    </xf>
    <xf numFmtId="0" fontId="34" fillId="0" borderId="0" xfId="12" applyFont="1" applyAlignment="1">
      <alignment horizontal="center" vertical="center" wrapText="1"/>
    </xf>
    <xf numFmtId="0" fontId="36" fillId="0" borderId="0" xfId="12" applyFont="1" applyAlignment="1">
      <alignment horizontal="center" vertical="center" wrapText="1"/>
    </xf>
    <xf numFmtId="0" fontId="34" fillId="0" borderId="22" xfId="12" applyFont="1" applyBorder="1" applyAlignment="1">
      <alignment horizontal="center" vertical="center" wrapText="1"/>
    </xf>
    <xf numFmtId="0" fontId="0" fillId="0" borderId="0" xfId="0" applyFont="1" applyAlignment="1">
      <alignment horizontal="left"/>
    </xf>
    <xf numFmtId="0" fontId="47" fillId="3" borderId="0" xfId="12" applyFont="1" applyFill="1" applyAlignment="1">
      <alignment horizontal="center" vertical="center"/>
    </xf>
    <xf numFmtId="0" fontId="36" fillId="3" borderId="33" xfId="0" applyFont="1" applyFill="1" applyBorder="1" applyAlignment="1">
      <alignment horizontal="center" vertical="top" wrapText="1"/>
    </xf>
    <xf numFmtId="0" fontId="36" fillId="3" borderId="8" xfId="0" applyFont="1" applyFill="1" applyBorder="1" applyAlignment="1">
      <alignment horizontal="center" vertical="top" wrapText="1"/>
    </xf>
    <xf numFmtId="0" fontId="36" fillId="3" borderId="30" xfId="0" applyFont="1" applyFill="1" applyBorder="1" applyAlignment="1">
      <alignment horizontal="center" vertical="top" wrapText="1"/>
    </xf>
    <xf numFmtId="0" fontId="36" fillId="3" borderId="28" xfId="0" applyFont="1" applyFill="1" applyBorder="1" applyAlignment="1">
      <alignment horizontal="center" vertical="top" wrapText="1"/>
    </xf>
    <xf numFmtId="0" fontId="36" fillId="3" borderId="12" xfId="0" applyFont="1" applyFill="1" applyBorder="1" applyAlignment="1">
      <alignment horizontal="center" vertical="top" wrapText="1"/>
    </xf>
    <xf numFmtId="0" fontId="36" fillId="3" borderId="11" xfId="0" applyFont="1" applyFill="1" applyBorder="1" applyAlignment="1">
      <alignment horizontal="center" vertical="top" wrapText="1"/>
    </xf>
    <xf numFmtId="0" fontId="48" fillId="0" borderId="0" xfId="14" applyFont="1" applyAlignment="1">
      <alignment horizontal="center" vertical="center"/>
    </xf>
    <xf numFmtId="0" fontId="15" fillId="0" borderId="5" xfId="0" applyFont="1" applyBorder="1" applyAlignment="1">
      <alignment horizontal="center" vertical="top" wrapText="1"/>
    </xf>
    <xf numFmtId="0" fontId="15" fillId="0" borderId="19" xfId="0" applyFont="1" applyBorder="1" applyAlignment="1">
      <alignment horizontal="center" vertical="top" wrapText="1"/>
    </xf>
    <xf numFmtId="0" fontId="11" fillId="5" borderId="8" xfId="0" applyFont="1" applyFill="1" applyBorder="1" applyAlignment="1">
      <alignment horizontal="left"/>
    </xf>
    <xf numFmtId="0" fontId="36" fillId="0" borderId="8" xfId="0" applyFont="1" applyFill="1" applyBorder="1" applyAlignment="1">
      <alignment horizontal="center"/>
    </xf>
    <xf numFmtId="0" fontId="36" fillId="0" borderId="8" xfId="0" applyFont="1" applyFill="1" applyBorder="1" applyAlignment="1">
      <alignment horizontal="center" vertical="top" wrapText="1"/>
    </xf>
    <xf numFmtId="0" fontId="11" fillId="0" borderId="8" xfId="0" applyFont="1" applyFill="1" applyBorder="1" applyAlignment="1">
      <alignment horizontal="center" vertical="top" wrapText="1"/>
    </xf>
    <xf numFmtId="0" fontId="36" fillId="0" borderId="33"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30" xfId="0" applyFont="1" applyFill="1" applyBorder="1" applyAlignment="1">
      <alignment horizontal="center" vertical="center" wrapText="1"/>
    </xf>
    <xf numFmtId="0" fontId="36" fillId="0" borderId="3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30" xfId="0" applyFont="1" applyBorder="1" applyAlignment="1">
      <alignment horizontal="center" vertical="center" wrapText="1"/>
    </xf>
    <xf numFmtId="0" fontId="11" fillId="0" borderId="8" xfId="0" applyFont="1" applyFill="1" applyBorder="1" applyAlignment="1">
      <alignment horizontal="left" vertical="top" wrapText="1"/>
    </xf>
    <xf numFmtId="0" fontId="11" fillId="3" borderId="8" xfId="0" applyFont="1" applyFill="1" applyBorder="1" applyAlignment="1">
      <alignment horizontal="left" vertical="top" wrapText="1"/>
    </xf>
    <xf numFmtId="0" fontId="57" fillId="0" borderId="8"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3" xfId="0" applyFont="1" applyBorder="1" applyAlignment="1">
      <alignment horizontal="left" vertical="top" wrapText="1"/>
    </xf>
    <xf numFmtId="0" fontId="11" fillId="0" borderId="8" xfId="0" applyFont="1" applyBorder="1" applyAlignment="1">
      <alignment horizontal="left" vertical="top" wrapText="1"/>
    </xf>
    <xf numFmtId="0" fontId="11" fillId="0" borderId="8" xfId="0" applyFont="1" applyBorder="1" applyAlignment="1">
      <alignment vertical="top" wrapText="1"/>
    </xf>
    <xf numFmtId="0" fontId="11" fillId="0" borderId="12" xfId="0" applyFont="1" applyBorder="1" applyAlignment="1">
      <alignment horizontal="center" vertical="center" wrapText="1"/>
    </xf>
    <xf numFmtId="0" fontId="11" fillId="0" borderId="0" xfId="0" applyFont="1" applyFill="1" applyBorder="1" applyAlignment="1">
      <alignment horizontal="center" vertical="center" wrapText="1"/>
    </xf>
    <xf numFmtId="0" fontId="34" fillId="0" borderId="0" xfId="0" applyFont="1" applyAlignment="1">
      <alignment horizontal="center" vertical="center" wrapText="1"/>
    </xf>
    <xf numFmtId="0" fontId="36" fillId="0" borderId="0" xfId="0" applyFont="1" applyBorder="1" applyAlignment="1">
      <alignment horizontal="center"/>
    </xf>
    <xf numFmtId="0" fontId="36" fillId="0" borderId="0" xfId="0" applyFont="1" applyBorder="1" applyAlignment="1">
      <alignment horizontal="center" vertical="center"/>
    </xf>
    <xf numFmtId="0" fontId="11" fillId="0" borderId="33" xfId="0" applyFont="1" applyBorder="1" applyAlignment="1">
      <alignment horizontal="center"/>
    </xf>
    <xf numFmtId="0" fontId="11" fillId="0" borderId="8" xfId="0" applyFont="1" applyBorder="1" applyAlignment="1">
      <alignment horizontal="center"/>
    </xf>
    <xf numFmtId="0" fontId="11" fillId="0" borderId="36" xfId="0" applyFont="1" applyBorder="1" applyAlignment="1">
      <alignment horizontal="center"/>
    </xf>
    <xf numFmtId="0" fontId="34" fillId="0" borderId="0" xfId="0" applyFont="1" applyBorder="1" applyAlignment="1">
      <alignment horizontal="center" vertical="center" wrapText="1"/>
    </xf>
    <xf numFmtId="0" fontId="15" fillId="0" borderId="15" xfId="8" applyFont="1" applyBorder="1" applyAlignment="1">
      <alignment horizontal="left" wrapText="1"/>
    </xf>
    <xf numFmtId="0" fontId="51" fillId="0" borderId="0" xfId="0" applyFont="1" applyBorder="1" applyAlignment="1">
      <alignment horizontal="center" vertical="center" wrapText="1"/>
    </xf>
    <xf numFmtId="0" fontId="26" fillId="3" borderId="37"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22" xfId="0" applyFont="1" applyFill="1" applyBorder="1" applyAlignment="1">
      <alignment horizontal="center" vertical="center" wrapText="1"/>
    </xf>
    <xf numFmtId="0" fontId="26" fillId="3" borderId="23" xfId="0" applyFont="1" applyFill="1" applyBorder="1" applyAlignment="1">
      <alignment horizontal="center" vertical="center" wrapText="1"/>
    </xf>
    <xf numFmtId="0" fontId="26" fillId="3" borderId="0" xfId="0" applyFont="1" applyFill="1" applyBorder="1" applyAlignment="1">
      <alignment horizontal="center" vertical="top" wrapText="1"/>
    </xf>
    <xf numFmtId="0" fontId="25" fillId="3" borderId="0" xfId="0" applyFont="1" applyFill="1" applyBorder="1" applyAlignment="1">
      <alignment horizontal="center" vertical="top" wrapText="1"/>
    </xf>
    <xf numFmtId="0" fontId="12" fillId="0" borderId="0" xfId="0" applyFont="1" applyAlignment="1">
      <alignment horizontal="center" vertical="center"/>
    </xf>
    <xf numFmtId="0" fontId="26" fillId="0" borderId="0" xfId="0" applyFont="1" applyAlignment="1">
      <alignment horizontal="center" wrapText="1"/>
    </xf>
  </cellXfs>
  <cellStyles count="18">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Звичайний 2" xfId="5"/>
    <cellStyle name="Звичайний 2 2" xfId="10"/>
    <cellStyle name="Звичайний 2 2 2" xfId="16"/>
    <cellStyle name="Звичайний 3" xfId="6"/>
    <cellStyle name="Обычный" xfId="0" builtinId="0"/>
    <cellStyle name="Обычный 2" xfId="14"/>
    <cellStyle name="Обычный 2 2" xfId="17"/>
    <cellStyle name="Обычный_Kalend_plan_FST_Ukr_na_2015_на_затвердж_Мін_без_коштів(1)" xfId="7"/>
    <cellStyle name="Обычный_Календарі+розрах Спартак." xfId="13"/>
    <cellStyle name="Обычный_Календарний план  2017 Спартак 3" xfId="12"/>
    <cellStyle name="Обычный_ФСТ Україна 2017 р." xfId="8"/>
    <cellStyle name="Обычный_Школа Україна_2" xfId="9"/>
    <cellStyle name="Обычный_Школа Україна_5" xfId="11"/>
    <cellStyle name="Фінансовий 2"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289560</xdr:colOff>
      <xdr:row>0</xdr:row>
      <xdr:rowOff>0</xdr:rowOff>
    </xdr:from>
    <xdr:ext cx="76200" cy="198120"/>
    <xdr:sp macro="" textlink="">
      <xdr:nvSpPr>
        <xdr:cNvPr id="2"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7978140" y="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289560</xdr:colOff>
      <xdr:row>0</xdr:row>
      <xdr:rowOff>0</xdr:rowOff>
    </xdr:from>
    <xdr:ext cx="76200" cy="198120"/>
    <xdr:sp macro="" textlink="">
      <xdr:nvSpPr>
        <xdr:cNvPr id="2"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7840980" y="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289560</xdr:colOff>
      <xdr:row>10</xdr:row>
      <xdr:rowOff>0</xdr:rowOff>
    </xdr:from>
    <xdr:ext cx="76200" cy="198120"/>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780020" y="23164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289560</xdr:colOff>
      <xdr:row>0</xdr:row>
      <xdr:rowOff>0</xdr:rowOff>
    </xdr:from>
    <xdr:ext cx="76200" cy="198120"/>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7780020" y="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289560</xdr:colOff>
      <xdr:row>10</xdr:row>
      <xdr:rowOff>0</xdr:rowOff>
    </xdr:from>
    <xdr:ext cx="76200" cy="198120"/>
    <xdr:sp macro="" textlink="">
      <xdr:nvSpPr>
        <xdr:cNvPr id="4" name="Text Box 1">
          <a:extLst>
            <a:ext uri="{FF2B5EF4-FFF2-40B4-BE49-F238E27FC236}">
              <a16:creationId xmlns:a16="http://schemas.microsoft.com/office/drawing/2014/main" id="{00000000-0008-0000-0200-000004000000}"/>
            </a:ext>
          </a:extLst>
        </xdr:cNvPr>
        <xdr:cNvSpPr txBox="1">
          <a:spLocks noChangeArrowheads="1"/>
        </xdr:cNvSpPr>
      </xdr:nvSpPr>
      <xdr:spPr bwMode="auto">
        <a:xfrm>
          <a:off x="7780020" y="23164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304800</xdr:colOff>
      <xdr:row>59</xdr:row>
      <xdr:rowOff>0</xdr:rowOff>
    </xdr:from>
    <xdr:ext cx="85725" cy="200025"/>
    <xdr:sp macro="" textlink="">
      <xdr:nvSpPr>
        <xdr:cNvPr id="5" name="Shape 4">
          <a:extLst>
            <a:ext uri="{FF2B5EF4-FFF2-40B4-BE49-F238E27FC236}">
              <a16:creationId xmlns:a16="http://schemas.microsoft.com/office/drawing/2014/main" id="{00000000-0008-0000-0000-000006000000}"/>
            </a:ext>
          </a:extLst>
        </xdr:cNvPr>
        <xdr:cNvSpPr txBox="1"/>
      </xdr:nvSpPr>
      <xdr:spPr>
        <a:xfrm>
          <a:off x="7795260" y="8818245"/>
          <a:ext cx="85725"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304800</xdr:colOff>
      <xdr:row>59</xdr:row>
      <xdr:rowOff>0</xdr:rowOff>
    </xdr:from>
    <xdr:ext cx="85725" cy="200025"/>
    <xdr:sp macro="" textlink="">
      <xdr:nvSpPr>
        <xdr:cNvPr id="6" name="Shape 4">
          <a:extLst>
            <a:ext uri="{FF2B5EF4-FFF2-40B4-BE49-F238E27FC236}">
              <a16:creationId xmlns:a16="http://schemas.microsoft.com/office/drawing/2014/main" id="{00000000-0008-0000-0000-000006000000}"/>
            </a:ext>
          </a:extLst>
        </xdr:cNvPr>
        <xdr:cNvSpPr txBox="1"/>
      </xdr:nvSpPr>
      <xdr:spPr>
        <a:xfrm>
          <a:off x="7795260" y="8818245"/>
          <a:ext cx="85725"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9</xdr:col>
      <xdr:colOff>289560</xdr:colOff>
      <xdr:row>8</xdr:row>
      <xdr:rowOff>0</xdr:rowOff>
    </xdr:from>
    <xdr:ext cx="76200" cy="198120"/>
    <xdr:sp macro="" textlink="">
      <xdr:nvSpPr>
        <xdr:cNvPr id="7"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780020" y="257556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289560</xdr:colOff>
      <xdr:row>59</xdr:row>
      <xdr:rowOff>0</xdr:rowOff>
    </xdr:from>
    <xdr:ext cx="76200" cy="198120"/>
    <xdr:sp macro="" textlink="">
      <xdr:nvSpPr>
        <xdr:cNvPr id="8"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7780020" y="152857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318135</xdr:colOff>
      <xdr:row>59</xdr:row>
      <xdr:rowOff>0</xdr:rowOff>
    </xdr:from>
    <xdr:ext cx="76200" cy="198120"/>
    <xdr:sp macro="" textlink="">
      <xdr:nvSpPr>
        <xdr:cNvPr id="9"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7808595" y="1528191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289560</xdr:colOff>
      <xdr:row>44</xdr:row>
      <xdr:rowOff>0</xdr:rowOff>
    </xdr:from>
    <xdr:ext cx="76200" cy="198120"/>
    <xdr:sp macro="" textlink="">
      <xdr:nvSpPr>
        <xdr:cNvPr id="10"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7749540" y="170230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318135</xdr:colOff>
      <xdr:row>41</xdr:row>
      <xdr:rowOff>0</xdr:rowOff>
    </xdr:from>
    <xdr:ext cx="76200" cy="198120"/>
    <xdr:sp macro="" textlink="">
      <xdr:nvSpPr>
        <xdr:cNvPr id="11"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7778115" y="1550670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318135</xdr:colOff>
      <xdr:row>58</xdr:row>
      <xdr:rowOff>247650</xdr:rowOff>
    </xdr:from>
    <xdr:ext cx="76200" cy="198120"/>
    <xdr:sp macro="" textlink="">
      <xdr:nvSpPr>
        <xdr:cNvPr id="12"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7778115" y="2768727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289560</xdr:colOff>
      <xdr:row>9</xdr:row>
      <xdr:rowOff>0</xdr:rowOff>
    </xdr:from>
    <xdr:ext cx="76200" cy="198120"/>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7924800" y="213360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289560</xdr:colOff>
      <xdr:row>0</xdr:row>
      <xdr:rowOff>0</xdr:rowOff>
    </xdr:from>
    <xdr:ext cx="76200" cy="198120"/>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7924800" y="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289560</xdr:colOff>
      <xdr:row>0</xdr:row>
      <xdr:rowOff>0</xdr:rowOff>
    </xdr:from>
    <xdr:ext cx="76200" cy="198120"/>
    <xdr:sp macro="" textlink="">
      <xdr:nvSpPr>
        <xdr:cNvPr id="4"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8260080" y="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289560</xdr:colOff>
      <xdr:row>12</xdr:row>
      <xdr:rowOff>0</xdr:rowOff>
    </xdr:from>
    <xdr:ext cx="76200" cy="198120"/>
    <xdr:sp macro="" textlink="">
      <xdr:nvSpPr>
        <xdr:cNvPr id="5"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924800" y="32537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9</xdr:col>
      <xdr:colOff>285750</xdr:colOff>
      <xdr:row>10</xdr:row>
      <xdr:rowOff>0</xdr:rowOff>
    </xdr:from>
    <xdr:to>
      <xdr:col>9</xdr:col>
      <xdr:colOff>361950</xdr:colOff>
      <xdr:row>10</xdr:row>
      <xdr:rowOff>194310</xdr:rowOff>
    </xdr:to>
    <xdr:sp macro="" textlink="">
      <xdr:nvSpPr>
        <xdr:cNvPr id="6"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7920990" y="2270760"/>
          <a:ext cx="76200" cy="1943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297180</xdr:colOff>
      <xdr:row>4</xdr:row>
      <xdr:rowOff>0</xdr:rowOff>
    </xdr:from>
    <xdr:to>
      <xdr:col>9</xdr:col>
      <xdr:colOff>373380</xdr:colOff>
      <xdr:row>4</xdr:row>
      <xdr:rowOff>198120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8435340" y="105918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289560</xdr:colOff>
      <xdr:row>0</xdr:row>
      <xdr:rowOff>0</xdr:rowOff>
    </xdr:from>
    <xdr:ext cx="76200" cy="198120"/>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7978140" y="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9</xdr:col>
      <xdr:colOff>285750</xdr:colOff>
      <xdr:row>4</xdr:row>
      <xdr:rowOff>0</xdr:rowOff>
    </xdr:from>
    <xdr:ext cx="76200" cy="200025"/>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8058150" y="942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285750</xdr:colOff>
      <xdr:row>76</xdr:row>
      <xdr:rowOff>0</xdr:rowOff>
    </xdr:from>
    <xdr:ext cx="76200" cy="209550"/>
    <xdr:sp macro="" textlink="">
      <xdr:nvSpPr>
        <xdr:cNvPr id="3" name="Text Box 1">
          <a:extLst>
            <a:ext uri="{FF2B5EF4-FFF2-40B4-BE49-F238E27FC236}">
              <a16:creationId xmlns:a16="http://schemas.microsoft.com/office/drawing/2014/main" id="{00000000-0008-0000-0500-000003000000}"/>
            </a:ext>
          </a:extLst>
        </xdr:cNvPr>
        <xdr:cNvSpPr txBox="1">
          <a:spLocks noChangeArrowheads="1"/>
        </xdr:cNvSpPr>
      </xdr:nvSpPr>
      <xdr:spPr bwMode="auto">
        <a:xfrm>
          <a:off x="9534525" y="22679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12</xdr:col>
      <xdr:colOff>285750</xdr:colOff>
      <xdr:row>76</xdr:row>
      <xdr:rowOff>0</xdr:rowOff>
    </xdr:from>
    <xdr:to>
      <xdr:col>12</xdr:col>
      <xdr:colOff>358366</xdr:colOff>
      <xdr:row>76</xdr:row>
      <xdr:rowOff>168851</xdr:rowOff>
    </xdr:to>
    <xdr:sp macro="" textlink="">
      <xdr:nvSpPr>
        <xdr:cNvPr id="4" name="Text Box 1">
          <a:extLst>
            <a:ext uri="{FF2B5EF4-FFF2-40B4-BE49-F238E27FC236}">
              <a16:creationId xmlns:a16="http://schemas.microsoft.com/office/drawing/2014/main" id="{00000000-0008-0000-0500-000004000000}"/>
            </a:ext>
          </a:extLst>
        </xdr:cNvPr>
        <xdr:cNvSpPr txBox="1">
          <a:spLocks noChangeArrowheads="1"/>
        </xdr:cNvSpPr>
      </xdr:nvSpPr>
      <xdr:spPr bwMode="auto">
        <a:xfrm>
          <a:off x="9534525" y="6467475"/>
          <a:ext cx="72616" cy="1645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289560</xdr:colOff>
      <xdr:row>76</xdr:row>
      <xdr:rowOff>0</xdr:rowOff>
    </xdr:from>
    <xdr:to>
      <xdr:col>10</xdr:col>
      <xdr:colOff>365760</xdr:colOff>
      <xdr:row>76</xdr:row>
      <xdr:rowOff>167640</xdr:rowOff>
    </xdr:to>
    <xdr:sp macro="" textlink="">
      <xdr:nvSpPr>
        <xdr:cNvPr id="5" name="Text Box 1"/>
        <xdr:cNvSpPr txBox="1">
          <a:spLocks noChangeArrowheads="1"/>
        </xdr:cNvSpPr>
      </xdr:nvSpPr>
      <xdr:spPr bwMode="auto">
        <a:xfrm>
          <a:off x="9380220" y="569976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289560</xdr:colOff>
      <xdr:row>76</xdr:row>
      <xdr:rowOff>0</xdr:rowOff>
    </xdr:from>
    <xdr:to>
      <xdr:col>10</xdr:col>
      <xdr:colOff>365760</xdr:colOff>
      <xdr:row>76</xdr:row>
      <xdr:rowOff>167640</xdr:rowOff>
    </xdr:to>
    <xdr:sp macro="" textlink="">
      <xdr:nvSpPr>
        <xdr:cNvPr id="6" name="Text Box 1"/>
        <xdr:cNvSpPr txBox="1">
          <a:spLocks noChangeArrowheads="1"/>
        </xdr:cNvSpPr>
      </xdr:nvSpPr>
      <xdr:spPr bwMode="auto">
        <a:xfrm>
          <a:off x="9380220" y="553212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289560</xdr:colOff>
      <xdr:row>76</xdr:row>
      <xdr:rowOff>0</xdr:rowOff>
    </xdr:from>
    <xdr:ext cx="76200" cy="167640"/>
    <xdr:sp macro="" textlink="">
      <xdr:nvSpPr>
        <xdr:cNvPr id="7" name="Text Box 1"/>
        <xdr:cNvSpPr txBox="1">
          <a:spLocks noChangeArrowheads="1"/>
        </xdr:cNvSpPr>
      </xdr:nvSpPr>
      <xdr:spPr bwMode="auto">
        <a:xfrm>
          <a:off x="8768542" y="7301345"/>
          <a:ext cx="7620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289560</xdr:colOff>
      <xdr:row>76</xdr:row>
      <xdr:rowOff>0</xdr:rowOff>
    </xdr:from>
    <xdr:ext cx="76200" cy="167640"/>
    <xdr:sp macro="" textlink="">
      <xdr:nvSpPr>
        <xdr:cNvPr id="8" name="Text Box 1"/>
        <xdr:cNvSpPr txBox="1">
          <a:spLocks noChangeArrowheads="1"/>
        </xdr:cNvSpPr>
      </xdr:nvSpPr>
      <xdr:spPr bwMode="auto">
        <a:xfrm>
          <a:off x="8768542" y="7135091"/>
          <a:ext cx="7620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289560</xdr:colOff>
      <xdr:row>0</xdr:row>
      <xdr:rowOff>0</xdr:rowOff>
    </xdr:from>
    <xdr:ext cx="76200" cy="198120"/>
    <xdr:sp macro="" textlink="">
      <xdr:nvSpPr>
        <xdr:cNvPr id="9"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8526780" y="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12</xdr:col>
      <xdr:colOff>289560</xdr:colOff>
      <xdr:row>76</xdr:row>
      <xdr:rowOff>0</xdr:rowOff>
    </xdr:from>
    <xdr:to>
      <xdr:col>12</xdr:col>
      <xdr:colOff>373380</xdr:colOff>
      <xdr:row>77</xdr:row>
      <xdr:rowOff>51954</xdr:rowOff>
    </xdr:to>
    <xdr:sp macro="" textlink="">
      <xdr:nvSpPr>
        <xdr:cNvPr id="15" name="Text Box 1"/>
        <xdr:cNvSpPr txBox="1">
          <a:spLocks noChangeArrowheads="1"/>
        </xdr:cNvSpPr>
      </xdr:nvSpPr>
      <xdr:spPr bwMode="auto">
        <a:xfrm>
          <a:off x="10347960" y="6553200"/>
          <a:ext cx="8382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312420</xdr:colOff>
      <xdr:row>76</xdr:row>
      <xdr:rowOff>0</xdr:rowOff>
    </xdr:from>
    <xdr:to>
      <xdr:col>12</xdr:col>
      <xdr:colOff>388620</xdr:colOff>
      <xdr:row>76</xdr:row>
      <xdr:rowOff>204354</xdr:rowOff>
    </xdr:to>
    <xdr:sp macro="" textlink="">
      <xdr:nvSpPr>
        <xdr:cNvPr id="16" name="Text Box 1"/>
        <xdr:cNvSpPr txBox="1">
          <a:spLocks noChangeArrowheads="1"/>
        </xdr:cNvSpPr>
      </xdr:nvSpPr>
      <xdr:spPr bwMode="auto">
        <a:xfrm>
          <a:off x="10370820" y="631698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289560</xdr:colOff>
      <xdr:row>76</xdr:row>
      <xdr:rowOff>0</xdr:rowOff>
    </xdr:from>
    <xdr:to>
      <xdr:col>12</xdr:col>
      <xdr:colOff>373380</xdr:colOff>
      <xdr:row>77</xdr:row>
      <xdr:rowOff>51954</xdr:rowOff>
    </xdr:to>
    <xdr:sp macro="" textlink="">
      <xdr:nvSpPr>
        <xdr:cNvPr id="17" name="Text Box 1"/>
        <xdr:cNvSpPr txBox="1">
          <a:spLocks noChangeArrowheads="1"/>
        </xdr:cNvSpPr>
      </xdr:nvSpPr>
      <xdr:spPr bwMode="auto">
        <a:xfrm>
          <a:off x="10347960" y="8107680"/>
          <a:ext cx="8382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289560</xdr:colOff>
      <xdr:row>76</xdr:row>
      <xdr:rowOff>0</xdr:rowOff>
    </xdr:from>
    <xdr:to>
      <xdr:col>12</xdr:col>
      <xdr:colOff>373380</xdr:colOff>
      <xdr:row>77</xdr:row>
      <xdr:rowOff>51955</xdr:rowOff>
    </xdr:to>
    <xdr:sp macro="" textlink="">
      <xdr:nvSpPr>
        <xdr:cNvPr id="18" name="Text Box 1"/>
        <xdr:cNvSpPr txBox="1">
          <a:spLocks noChangeArrowheads="1"/>
        </xdr:cNvSpPr>
      </xdr:nvSpPr>
      <xdr:spPr bwMode="auto">
        <a:xfrm>
          <a:off x="10347960" y="9921240"/>
          <a:ext cx="8382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289560</xdr:colOff>
      <xdr:row>76</xdr:row>
      <xdr:rowOff>0</xdr:rowOff>
    </xdr:from>
    <xdr:to>
      <xdr:col>12</xdr:col>
      <xdr:colOff>373380</xdr:colOff>
      <xdr:row>79</xdr:row>
      <xdr:rowOff>60267</xdr:rowOff>
    </xdr:to>
    <xdr:sp macro="" textlink="">
      <xdr:nvSpPr>
        <xdr:cNvPr id="19" name="Text Box 1"/>
        <xdr:cNvSpPr txBox="1">
          <a:spLocks noChangeArrowheads="1"/>
        </xdr:cNvSpPr>
      </xdr:nvSpPr>
      <xdr:spPr bwMode="auto">
        <a:xfrm>
          <a:off x="10347960" y="10698480"/>
          <a:ext cx="838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38</xdr:row>
      <xdr:rowOff>0</xdr:rowOff>
    </xdr:from>
    <xdr:to>
      <xdr:col>12</xdr:col>
      <xdr:colOff>361950</xdr:colOff>
      <xdr:row>38</xdr:row>
      <xdr:rowOff>175260</xdr:rowOff>
    </xdr:to>
    <xdr:sp macro="" textlink="">
      <xdr:nvSpPr>
        <xdr:cNvPr id="20" name="Text Box 1"/>
        <xdr:cNvSpPr txBox="1">
          <a:spLocks noChangeArrowheads="1"/>
        </xdr:cNvSpPr>
      </xdr:nvSpPr>
      <xdr:spPr bwMode="auto">
        <a:xfrm>
          <a:off x="9330690" y="1087374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304800</xdr:colOff>
      <xdr:row>36</xdr:row>
      <xdr:rowOff>95250</xdr:rowOff>
    </xdr:from>
    <xdr:to>
      <xdr:col>12</xdr:col>
      <xdr:colOff>381000</xdr:colOff>
      <xdr:row>37</xdr:row>
      <xdr:rowOff>3984</xdr:rowOff>
    </xdr:to>
    <xdr:sp macro="" textlink="">
      <xdr:nvSpPr>
        <xdr:cNvPr id="21" name="Text Box 1"/>
        <xdr:cNvSpPr txBox="1">
          <a:spLocks noChangeArrowheads="1"/>
        </xdr:cNvSpPr>
      </xdr:nvSpPr>
      <xdr:spPr bwMode="auto">
        <a:xfrm>
          <a:off x="9349740" y="10618470"/>
          <a:ext cx="76200" cy="89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40</xdr:row>
      <xdr:rowOff>0</xdr:rowOff>
    </xdr:from>
    <xdr:to>
      <xdr:col>12</xdr:col>
      <xdr:colOff>361950</xdr:colOff>
      <xdr:row>40</xdr:row>
      <xdr:rowOff>259080</xdr:rowOff>
    </xdr:to>
    <xdr:sp macro="" textlink="">
      <xdr:nvSpPr>
        <xdr:cNvPr id="22" name="Text Box 1"/>
        <xdr:cNvSpPr txBox="1">
          <a:spLocks noChangeArrowheads="1"/>
        </xdr:cNvSpPr>
      </xdr:nvSpPr>
      <xdr:spPr bwMode="auto">
        <a:xfrm>
          <a:off x="9330690" y="1139190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43</xdr:row>
      <xdr:rowOff>0</xdr:rowOff>
    </xdr:from>
    <xdr:to>
      <xdr:col>12</xdr:col>
      <xdr:colOff>361950</xdr:colOff>
      <xdr:row>43</xdr:row>
      <xdr:rowOff>175260</xdr:rowOff>
    </xdr:to>
    <xdr:sp macro="" textlink="">
      <xdr:nvSpPr>
        <xdr:cNvPr id="23" name="Text Box 1"/>
        <xdr:cNvSpPr txBox="1">
          <a:spLocks noChangeArrowheads="1"/>
        </xdr:cNvSpPr>
      </xdr:nvSpPr>
      <xdr:spPr bwMode="auto">
        <a:xfrm>
          <a:off x="9330690" y="1216914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266700</xdr:colOff>
      <xdr:row>46</xdr:row>
      <xdr:rowOff>66675</xdr:rowOff>
    </xdr:from>
    <xdr:to>
      <xdr:col>12</xdr:col>
      <xdr:colOff>342900</xdr:colOff>
      <xdr:row>47</xdr:row>
      <xdr:rowOff>87947</xdr:rowOff>
    </xdr:to>
    <xdr:sp macro="" textlink="">
      <xdr:nvSpPr>
        <xdr:cNvPr id="24" name="Text Box 1"/>
        <xdr:cNvSpPr txBox="1">
          <a:spLocks noChangeArrowheads="1"/>
        </xdr:cNvSpPr>
      </xdr:nvSpPr>
      <xdr:spPr bwMode="auto">
        <a:xfrm>
          <a:off x="9311640" y="12929235"/>
          <a:ext cx="76200" cy="326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40</xdr:row>
      <xdr:rowOff>0</xdr:rowOff>
    </xdr:from>
    <xdr:to>
      <xdr:col>12</xdr:col>
      <xdr:colOff>361950</xdr:colOff>
      <xdr:row>40</xdr:row>
      <xdr:rowOff>259080</xdr:rowOff>
    </xdr:to>
    <xdr:sp macro="" textlink="">
      <xdr:nvSpPr>
        <xdr:cNvPr id="25" name="Text Box 1"/>
        <xdr:cNvSpPr txBox="1">
          <a:spLocks noChangeArrowheads="1"/>
        </xdr:cNvSpPr>
      </xdr:nvSpPr>
      <xdr:spPr bwMode="auto">
        <a:xfrm>
          <a:off x="9330690" y="1139190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41</xdr:row>
      <xdr:rowOff>0</xdr:rowOff>
    </xdr:from>
    <xdr:to>
      <xdr:col>12</xdr:col>
      <xdr:colOff>361950</xdr:colOff>
      <xdr:row>41</xdr:row>
      <xdr:rowOff>259080</xdr:rowOff>
    </xdr:to>
    <xdr:sp macro="" textlink="">
      <xdr:nvSpPr>
        <xdr:cNvPr id="26" name="Text Box 1"/>
        <xdr:cNvSpPr txBox="1">
          <a:spLocks noChangeArrowheads="1"/>
        </xdr:cNvSpPr>
      </xdr:nvSpPr>
      <xdr:spPr bwMode="auto">
        <a:xfrm>
          <a:off x="9330690" y="1165098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42</xdr:row>
      <xdr:rowOff>0</xdr:rowOff>
    </xdr:from>
    <xdr:to>
      <xdr:col>12</xdr:col>
      <xdr:colOff>361950</xdr:colOff>
      <xdr:row>42</xdr:row>
      <xdr:rowOff>175260</xdr:rowOff>
    </xdr:to>
    <xdr:sp macro="" textlink="">
      <xdr:nvSpPr>
        <xdr:cNvPr id="27" name="Text Box 1"/>
        <xdr:cNvSpPr txBox="1">
          <a:spLocks noChangeArrowheads="1"/>
        </xdr:cNvSpPr>
      </xdr:nvSpPr>
      <xdr:spPr bwMode="auto">
        <a:xfrm>
          <a:off x="9330690" y="1191006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43</xdr:row>
      <xdr:rowOff>0</xdr:rowOff>
    </xdr:from>
    <xdr:to>
      <xdr:col>12</xdr:col>
      <xdr:colOff>361950</xdr:colOff>
      <xdr:row>43</xdr:row>
      <xdr:rowOff>175260</xdr:rowOff>
    </xdr:to>
    <xdr:sp macro="" textlink="">
      <xdr:nvSpPr>
        <xdr:cNvPr id="28" name="Text Box 1"/>
        <xdr:cNvSpPr txBox="1">
          <a:spLocks noChangeArrowheads="1"/>
        </xdr:cNvSpPr>
      </xdr:nvSpPr>
      <xdr:spPr bwMode="auto">
        <a:xfrm>
          <a:off x="9330690" y="1216914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44</xdr:row>
      <xdr:rowOff>0</xdr:rowOff>
    </xdr:from>
    <xdr:to>
      <xdr:col>12</xdr:col>
      <xdr:colOff>361950</xdr:colOff>
      <xdr:row>44</xdr:row>
      <xdr:rowOff>175260</xdr:rowOff>
    </xdr:to>
    <xdr:sp macro="" textlink="">
      <xdr:nvSpPr>
        <xdr:cNvPr id="29" name="Text Box 1"/>
        <xdr:cNvSpPr txBox="1">
          <a:spLocks noChangeArrowheads="1"/>
        </xdr:cNvSpPr>
      </xdr:nvSpPr>
      <xdr:spPr bwMode="auto">
        <a:xfrm>
          <a:off x="9330690" y="1242822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44</xdr:row>
      <xdr:rowOff>0</xdr:rowOff>
    </xdr:from>
    <xdr:to>
      <xdr:col>12</xdr:col>
      <xdr:colOff>361950</xdr:colOff>
      <xdr:row>44</xdr:row>
      <xdr:rowOff>175260</xdr:rowOff>
    </xdr:to>
    <xdr:sp macro="" textlink="">
      <xdr:nvSpPr>
        <xdr:cNvPr id="30" name="Text Box 1"/>
        <xdr:cNvSpPr txBox="1">
          <a:spLocks noChangeArrowheads="1"/>
        </xdr:cNvSpPr>
      </xdr:nvSpPr>
      <xdr:spPr bwMode="auto">
        <a:xfrm>
          <a:off x="9330690" y="1242822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39</xdr:row>
      <xdr:rowOff>0</xdr:rowOff>
    </xdr:from>
    <xdr:to>
      <xdr:col>12</xdr:col>
      <xdr:colOff>361950</xdr:colOff>
      <xdr:row>39</xdr:row>
      <xdr:rowOff>175260</xdr:rowOff>
    </xdr:to>
    <xdr:sp macro="" textlink="">
      <xdr:nvSpPr>
        <xdr:cNvPr id="31" name="Text Box 1"/>
        <xdr:cNvSpPr txBox="1">
          <a:spLocks noChangeArrowheads="1"/>
        </xdr:cNvSpPr>
      </xdr:nvSpPr>
      <xdr:spPr bwMode="auto">
        <a:xfrm>
          <a:off x="9330690" y="1113282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40</xdr:row>
      <xdr:rowOff>0</xdr:rowOff>
    </xdr:from>
    <xdr:to>
      <xdr:col>12</xdr:col>
      <xdr:colOff>361950</xdr:colOff>
      <xdr:row>40</xdr:row>
      <xdr:rowOff>259080</xdr:rowOff>
    </xdr:to>
    <xdr:sp macro="" textlink="">
      <xdr:nvSpPr>
        <xdr:cNvPr id="32" name="Text Box 1"/>
        <xdr:cNvSpPr txBox="1">
          <a:spLocks noChangeArrowheads="1"/>
        </xdr:cNvSpPr>
      </xdr:nvSpPr>
      <xdr:spPr bwMode="auto">
        <a:xfrm>
          <a:off x="9330690" y="1139190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41</xdr:row>
      <xdr:rowOff>0</xdr:rowOff>
    </xdr:from>
    <xdr:to>
      <xdr:col>12</xdr:col>
      <xdr:colOff>361950</xdr:colOff>
      <xdr:row>41</xdr:row>
      <xdr:rowOff>259080</xdr:rowOff>
    </xdr:to>
    <xdr:sp macro="" textlink="">
      <xdr:nvSpPr>
        <xdr:cNvPr id="33" name="Text Box 1"/>
        <xdr:cNvSpPr txBox="1">
          <a:spLocks noChangeArrowheads="1"/>
        </xdr:cNvSpPr>
      </xdr:nvSpPr>
      <xdr:spPr bwMode="auto">
        <a:xfrm>
          <a:off x="9330690" y="1165098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42</xdr:row>
      <xdr:rowOff>0</xdr:rowOff>
    </xdr:from>
    <xdr:to>
      <xdr:col>12</xdr:col>
      <xdr:colOff>361950</xdr:colOff>
      <xdr:row>42</xdr:row>
      <xdr:rowOff>175260</xdr:rowOff>
    </xdr:to>
    <xdr:sp macro="" textlink="">
      <xdr:nvSpPr>
        <xdr:cNvPr id="34" name="Text Box 1"/>
        <xdr:cNvSpPr txBox="1">
          <a:spLocks noChangeArrowheads="1"/>
        </xdr:cNvSpPr>
      </xdr:nvSpPr>
      <xdr:spPr bwMode="auto">
        <a:xfrm>
          <a:off x="9330690" y="1191006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43</xdr:row>
      <xdr:rowOff>0</xdr:rowOff>
    </xdr:from>
    <xdr:to>
      <xdr:col>12</xdr:col>
      <xdr:colOff>361950</xdr:colOff>
      <xdr:row>43</xdr:row>
      <xdr:rowOff>175260</xdr:rowOff>
    </xdr:to>
    <xdr:sp macro="" textlink="">
      <xdr:nvSpPr>
        <xdr:cNvPr id="35" name="Text Box 1"/>
        <xdr:cNvSpPr txBox="1">
          <a:spLocks noChangeArrowheads="1"/>
        </xdr:cNvSpPr>
      </xdr:nvSpPr>
      <xdr:spPr bwMode="auto">
        <a:xfrm>
          <a:off x="9330690" y="1216914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44</xdr:row>
      <xdr:rowOff>0</xdr:rowOff>
    </xdr:from>
    <xdr:to>
      <xdr:col>12</xdr:col>
      <xdr:colOff>361950</xdr:colOff>
      <xdr:row>44</xdr:row>
      <xdr:rowOff>175260</xdr:rowOff>
    </xdr:to>
    <xdr:sp macro="" textlink="">
      <xdr:nvSpPr>
        <xdr:cNvPr id="36" name="Text Box 1"/>
        <xdr:cNvSpPr txBox="1">
          <a:spLocks noChangeArrowheads="1"/>
        </xdr:cNvSpPr>
      </xdr:nvSpPr>
      <xdr:spPr bwMode="auto">
        <a:xfrm>
          <a:off x="9330690" y="1242822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39</xdr:row>
      <xdr:rowOff>0</xdr:rowOff>
    </xdr:from>
    <xdr:to>
      <xdr:col>12</xdr:col>
      <xdr:colOff>361950</xdr:colOff>
      <xdr:row>39</xdr:row>
      <xdr:rowOff>175260</xdr:rowOff>
    </xdr:to>
    <xdr:sp macro="" textlink="">
      <xdr:nvSpPr>
        <xdr:cNvPr id="37" name="Text Box 1"/>
        <xdr:cNvSpPr txBox="1">
          <a:spLocks noChangeArrowheads="1"/>
        </xdr:cNvSpPr>
      </xdr:nvSpPr>
      <xdr:spPr bwMode="auto">
        <a:xfrm>
          <a:off x="9330690" y="1113282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40</xdr:row>
      <xdr:rowOff>0</xdr:rowOff>
    </xdr:from>
    <xdr:to>
      <xdr:col>12</xdr:col>
      <xdr:colOff>361950</xdr:colOff>
      <xdr:row>40</xdr:row>
      <xdr:rowOff>259080</xdr:rowOff>
    </xdr:to>
    <xdr:sp macro="" textlink="">
      <xdr:nvSpPr>
        <xdr:cNvPr id="38" name="Text Box 1"/>
        <xdr:cNvSpPr txBox="1">
          <a:spLocks noChangeArrowheads="1"/>
        </xdr:cNvSpPr>
      </xdr:nvSpPr>
      <xdr:spPr bwMode="auto">
        <a:xfrm>
          <a:off x="9330690" y="1139190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41</xdr:row>
      <xdr:rowOff>0</xdr:rowOff>
    </xdr:from>
    <xdr:to>
      <xdr:col>12</xdr:col>
      <xdr:colOff>361950</xdr:colOff>
      <xdr:row>41</xdr:row>
      <xdr:rowOff>259080</xdr:rowOff>
    </xdr:to>
    <xdr:sp macro="" textlink="">
      <xdr:nvSpPr>
        <xdr:cNvPr id="39" name="Text Box 1"/>
        <xdr:cNvSpPr txBox="1">
          <a:spLocks noChangeArrowheads="1"/>
        </xdr:cNvSpPr>
      </xdr:nvSpPr>
      <xdr:spPr bwMode="auto">
        <a:xfrm>
          <a:off x="9330690" y="1165098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42</xdr:row>
      <xdr:rowOff>0</xdr:rowOff>
    </xdr:from>
    <xdr:to>
      <xdr:col>12</xdr:col>
      <xdr:colOff>361950</xdr:colOff>
      <xdr:row>42</xdr:row>
      <xdr:rowOff>175260</xdr:rowOff>
    </xdr:to>
    <xdr:sp macro="" textlink="">
      <xdr:nvSpPr>
        <xdr:cNvPr id="40" name="Text Box 1"/>
        <xdr:cNvSpPr txBox="1">
          <a:spLocks noChangeArrowheads="1"/>
        </xdr:cNvSpPr>
      </xdr:nvSpPr>
      <xdr:spPr bwMode="auto">
        <a:xfrm>
          <a:off x="9330690" y="1191006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43</xdr:row>
      <xdr:rowOff>0</xdr:rowOff>
    </xdr:from>
    <xdr:to>
      <xdr:col>12</xdr:col>
      <xdr:colOff>361950</xdr:colOff>
      <xdr:row>43</xdr:row>
      <xdr:rowOff>175260</xdr:rowOff>
    </xdr:to>
    <xdr:sp macro="" textlink="">
      <xdr:nvSpPr>
        <xdr:cNvPr id="41" name="Text Box 1"/>
        <xdr:cNvSpPr txBox="1">
          <a:spLocks noChangeArrowheads="1"/>
        </xdr:cNvSpPr>
      </xdr:nvSpPr>
      <xdr:spPr bwMode="auto">
        <a:xfrm>
          <a:off x="9330690" y="1216914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44</xdr:row>
      <xdr:rowOff>0</xdr:rowOff>
    </xdr:from>
    <xdr:to>
      <xdr:col>12</xdr:col>
      <xdr:colOff>361950</xdr:colOff>
      <xdr:row>44</xdr:row>
      <xdr:rowOff>175260</xdr:rowOff>
    </xdr:to>
    <xdr:sp macro="" textlink="">
      <xdr:nvSpPr>
        <xdr:cNvPr id="42" name="Text Box 1"/>
        <xdr:cNvSpPr txBox="1">
          <a:spLocks noChangeArrowheads="1"/>
        </xdr:cNvSpPr>
      </xdr:nvSpPr>
      <xdr:spPr bwMode="auto">
        <a:xfrm>
          <a:off x="9330690" y="1242822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39</xdr:row>
      <xdr:rowOff>0</xdr:rowOff>
    </xdr:from>
    <xdr:to>
      <xdr:col>12</xdr:col>
      <xdr:colOff>361950</xdr:colOff>
      <xdr:row>39</xdr:row>
      <xdr:rowOff>175260</xdr:rowOff>
    </xdr:to>
    <xdr:sp macro="" textlink="">
      <xdr:nvSpPr>
        <xdr:cNvPr id="43" name="Text Box 1"/>
        <xdr:cNvSpPr txBox="1">
          <a:spLocks noChangeArrowheads="1"/>
        </xdr:cNvSpPr>
      </xdr:nvSpPr>
      <xdr:spPr bwMode="auto">
        <a:xfrm>
          <a:off x="9330690" y="1113282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40</xdr:row>
      <xdr:rowOff>0</xdr:rowOff>
    </xdr:from>
    <xdr:to>
      <xdr:col>12</xdr:col>
      <xdr:colOff>361950</xdr:colOff>
      <xdr:row>40</xdr:row>
      <xdr:rowOff>259080</xdr:rowOff>
    </xdr:to>
    <xdr:sp macro="" textlink="">
      <xdr:nvSpPr>
        <xdr:cNvPr id="44" name="Text Box 1"/>
        <xdr:cNvSpPr txBox="1">
          <a:spLocks noChangeArrowheads="1"/>
        </xdr:cNvSpPr>
      </xdr:nvSpPr>
      <xdr:spPr bwMode="auto">
        <a:xfrm>
          <a:off x="9330690" y="1139190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41</xdr:row>
      <xdr:rowOff>0</xdr:rowOff>
    </xdr:from>
    <xdr:to>
      <xdr:col>12</xdr:col>
      <xdr:colOff>361950</xdr:colOff>
      <xdr:row>41</xdr:row>
      <xdr:rowOff>259080</xdr:rowOff>
    </xdr:to>
    <xdr:sp macro="" textlink="">
      <xdr:nvSpPr>
        <xdr:cNvPr id="45" name="Text Box 1"/>
        <xdr:cNvSpPr txBox="1">
          <a:spLocks noChangeArrowheads="1"/>
        </xdr:cNvSpPr>
      </xdr:nvSpPr>
      <xdr:spPr bwMode="auto">
        <a:xfrm>
          <a:off x="9330690" y="1165098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42</xdr:row>
      <xdr:rowOff>0</xdr:rowOff>
    </xdr:from>
    <xdr:to>
      <xdr:col>12</xdr:col>
      <xdr:colOff>361950</xdr:colOff>
      <xdr:row>42</xdr:row>
      <xdr:rowOff>175260</xdr:rowOff>
    </xdr:to>
    <xdr:sp macro="" textlink="">
      <xdr:nvSpPr>
        <xdr:cNvPr id="46" name="Text Box 1"/>
        <xdr:cNvSpPr txBox="1">
          <a:spLocks noChangeArrowheads="1"/>
        </xdr:cNvSpPr>
      </xdr:nvSpPr>
      <xdr:spPr bwMode="auto">
        <a:xfrm>
          <a:off x="9330690" y="1191006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43</xdr:row>
      <xdr:rowOff>0</xdr:rowOff>
    </xdr:from>
    <xdr:to>
      <xdr:col>12</xdr:col>
      <xdr:colOff>361950</xdr:colOff>
      <xdr:row>43</xdr:row>
      <xdr:rowOff>175260</xdr:rowOff>
    </xdr:to>
    <xdr:sp macro="" textlink="">
      <xdr:nvSpPr>
        <xdr:cNvPr id="47" name="Text Box 1"/>
        <xdr:cNvSpPr txBox="1">
          <a:spLocks noChangeArrowheads="1"/>
        </xdr:cNvSpPr>
      </xdr:nvSpPr>
      <xdr:spPr bwMode="auto">
        <a:xfrm>
          <a:off x="9330690" y="1216914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285750</xdr:colOff>
      <xdr:row>44</xdr:row>
      <xdr:rowOff>0</xdr:rowOff>
    </xdr:from>
    <xdr:to>
      <xdr:col>12</xdr:col>
      <xdr:colOff>361950</xdr:colOff>
      <xdr:row>44</xdr:row>
      <xdr:rowOff>175260</xdr:rowOff>
    </xdr:to>
    <xdr:sp macro="" textlink="">
      <xdr:nvSpPr>
        <xdr:cNvPr id="48" name="Text Box 1"/>
        <xdr:cNvSpPr txBox="1">
          <a:spLocks noChangeArrowheads="1"/>
        </xdr:cNvSpPr>
      </xdr:nvSpPr>
      <xdr:spPr bwMode="auto">
        <a:xfrm>
          <a:off x="9330690" y="12428220"/>
          <a:ext cx="7620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45720</xdr:colOff>
          <xdr:row>38</xdr:row>
          <xdr:rowOff>0</xdr:rowOff>
        </xdr:from>
        <xdr:to>
          <xdr:col>26</xdr:col>
          <xdr:colOff>480060</xdr:colOff>
          <xdr:row>38</xdr:row>
          <xdr:rowOff>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45720</xdr:colOff>
          <xdr:row>38</xdr:row>
          <xdr:rowOff>0</xdr:rowOff>
        </xdr:from>
        <xdr:to>
          <xdr:col>26</xdr:col>
          <xdr:colOff>480060</xdr:colOff>
          <xdr:row>38</xdr:row>
          <xdr:rowOff>0</xdr:rowOff>
        </xdr:to>
        <xdr:sp macro="" textlink="">
          <xdr:nvSpPr>
            <xdr:cNvPr id="10242" name="Object 2" hidden="1">
              <a:extLst>
                <a:ext uri="{63B3BB69-23CF-44E3-9099-C40C66FF867C}">
                  <a14:compatExt spid="_x0000_s10242"/>
                </a:ext>
                <a:ext uri="{FF2B5EF4-FFF2-40B4-BE49-F238E27FC236}">
                  <a16:creationId xmlns:a16="http://schemas.microsoft.com/office/drawing/2014/main" id="{00000000-0008-0000-0600-0000022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9</xdr:col>
      <xdr:colOff>289560</xdr:colOff>
      <xdr:row>1</xdr:row>
      <xdr:rowOff>0</xdr:rowOff>
    </xdr:from>
    <xdr:ext cx="76200" cy="198120"/>
    <xdr:sp macro="" textlink="">
      <xdr:nvSpPr>
        <xdr:cNvPr id="4"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8290560" y="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oleObject" Target="../embeddings/oleObject2.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Q144"/>
  <sheetViews>
    <sheetView tabSelected="1" view="pageBreakPreview" zoomScale="110" zoomScaleNormal="100" zoomScaleSheetLayoutView="110" workbookViewId="0">
      <selection activeCell="M140" sqref="M140"/>
    </sheetView>
  </sheetViews>
  <sheetFormatPr defaultColWidth="9.109375" defaultRowHeight="14.4"/>
  <cols>
    <col min="1" max="1" width="38.21875" style="1" customWidth="1"/>
    <col min="2" max="2" width="11.109375" style="1" customWidth="1"/>
    <col min="3" max="3" width="4.5546875" style="1" customWidth="1"/>
    <col min="4" max="4" width="15.88671875" style="1" customWidth="1"/>
    <col min="5" max="5" width="16.5546875" style="1" customWidth="1"/>
    <col min="6" max="6" width="7.77734375" style="1" customWidth="1"/>
    <col min="7" max="7" width="6.109375" style="1" customWidth="1"/>
    <col min="8" max="9" width="6.33203125" style="1" customWidth="1"/>
    <col min="10" max="10" width="6.6640625" style="1" customWidth="1"/>
    <col min="11" max="11" width="4.88671875" style="1" customWidth="1"/>
    <col min="12" max="12" width="7.33203125" style="1" customWidth="1"/>
    <col min="13" max="13" width="7.88671875" style="1" customWidth="1"/>
    <col min="14" max="14" width="7.6640625" style="1" hidden="1" customWidth="1"/>
    <col min="15" max="15" width="10" style="1" customWidth="1"/>
    <col min="16" max="16384" width="9.109375" style="1"/>
  </cols>
  <sheetData>
    <row r="1" spans="1:17" s="207" customFormat="1" ht="18" customHeight="1">
      <c r="K1" s="168" t="s">
        <v>64</v>
      </c>
      <c r="M1" s="168"/>
      <c r="N1" s="168"/>
    </row>
    <row r="2" spans="1:17" s="207" customFormat="1" ht="51.75" customHeight="1">
      <c r="B2" s="56"/>
      <c r="C2" s="56"/>
      <c r="E2" s="209"/>
      <c r="F2" s="56"/>
      <c r="G2" s="56"/>
      <c r="H2" s="56"/>
      <c r="I2" s="56"/>
      <c r="J2" s="56"/>
      <c r="K2" s="509" t="s">
        <v>264</v>
      </c>
      <c r="L2" s="509"/>
      <c r="M2" s="509"/>
      <c r="N2" s="509"/>
      <c r="O2" s="509"/>
      <c r="Q2" s="171"/>
    </row>
    <row r="3" spans="1:17" s="207" customFormat="1" ht="15.75" customHeight="1">
      <c r="B3" s="56"/>
      <c r="C3" s="56"/>
      <c r="E3" s="209"/>
      <c r="F3" s="56"/>
      <c r="G3" s="56"/>
      <c r="H3" s="56"/>
      <c r="I3" s="56"/>
      <c r="J3" s="56"/>
      <c r="K3" s="56"/>
      <c r="L3" s="208"/>
      <c r="M3" s="213"/>
      <c r="N3" s="208"/>
    </row>
    <row r="4" spans="1:17" s="214" customFormat="1" ht="29.25" customHeight="1" thickBot="1">
      <c r="A4" s="508" t="s">
        <v>261</v>
      </c>
      <c r="B4" s="508"/>
      <c r="C4" s="508"/>
      <c r="D4" s="508"/>
      <c r="E4" s="508"/>
      <c r="F4" s="508"/>
      <c r="G4" s="508"/>
      <c r="H4" s="508"/>
      <c r="I4" s="508"/>
      <c r="J4" s="508"/>
      <c r="K4" s="508"/>
      <c r="L4" s="508"/>
      <c r="M4" s="508"/>
      <c r="N4" s="508"/>
    </row>
    <row r="5" spans="1:17" ht="23.4" customHeight="1" thickBot="1">
      <c r="A5" s="510" t="s">
        <v>0</v>
      </c>
      <c r="B5" s="512" t="s">
        <v>1</v>
      </c>
      <c r="C5" s="510" t="s">
        <v>2</v>
      </c>
      <c r="D5" s="297" t="s">
        <v>260</v>
      </c>
      <c r="E5" s="298" t="s">
        <v>3</v>
      </c>
      <c r="F5" s="489" t="s">
        <v>68</v>
      </c>
      <c r="G5" s="514"/>
      <c r="H5" s="514"/>
      <c r="I5" s="514"/>
      <c r="J5" s="490"/>
      <c r="K5" s="515" t="s">
        <v>4</v>
      </c>
      <c r="L5" s="483" t="s">
        <v>5</v>
      </c>
      <c r="M5" s="485" t="s">
        <v>6</v>
      </c>
      <c r="N5" s="485" t="s">
        <v>7</v>
      </c>
      <c r="O5" s="487" t="s">
        <v>8</v>
      </c>
    </row>
    <row r="6" spans="1:17" ht="29.25" customHeight="1" thickBot="1">
      <c r="A6" s="511"/>
      <c r="B6" s="513"/>
      <c r="C6" s="511"/>
      <c r="D6" s="489" t="s">
        <v>69</v>
      </c>
      <c r="E6" s="490"/>
      <c r="F6" s="60" t="s">
        <v>10</v>
      </c>
      <c r="G6" s="60" t="s">
        <v>11</v>
      </c>
      <c r="H6" s="299" t="s">
        <v>70</v>
      </c>
      <c r="I6" s="60" t="s">
        <v>12</v>
      </c>
      <c r="J6" s="60" t="s">
        <v>13</v>
      </c>
      <c r="K6" s="516"/>
      <c r="L6" s="484"/>
      <c r="M6" s="486"/>
      <c r="N6" s="486"/>
      <c r="O6" s="488"/>
    </row>
    <row r="7" spans="1:17" ht="8.25" customHeight="1">
      <c r="A7" s="2"/>
      <c r="B7" s="2"/>
      <c r="C7" s="3"/>
      <c r="D7" s="4"/>
      <c r="E7" s="3"/>
      <c r="F7" s="5"/>
      <c r="G7" s="5"/>
      <c r="H7" s="5"/>
      <c r="I7" s="5"/>
      <c r="J7" s="5"/>
      <c r="K7" s="5"/>
      <c r="L7" s="5"/>
      <c r="M7" s="5"/>
      <c r="N7" s="6"/>
      <c r="O7" s="5"/>
    </row>
    <row r="8" spans="1:17" ht="70.2" customHeight="1">
      <c r="A8" s="491" t="s">
        <v>198</v>
      </c>
      <c r="B8" s="492"/>
      <c r="C8" s="492"/>
      <c r="D8" s="492"/>
      <c r="E8" s="492"/>
      <c r="F8" s="492"/>
      <c r="G8" s="492"/>
      <c r="H8" s="492"/>
      <c r="I8" s="492"/>
      <c r="J8" s="492"/>
      <c r="K8" s="492"/>
      <c r="L8" s="492"/>
      <c r="M8" s="492"/>
      <c r="N8" s="492"/>
      <c r="O8" s="492"/>
    </row>
    <row r="9" spans="1:17" ht="34.200000000000003" customHeight="1">
      <c r="A9" s="479" t="s">
        <v>196</v>
      </c>
      <c r="B9" s="480"/>
      <c r="C9" s="480"/>
      <c r="D9" s="480"/>
      <c r="E9" s="480"/>
      <c r="F9" s="480"/>
      <c r="G9" s="480"/>
      <c r="H9" s="480"/>
      <c r="I9" s="480"/>
      <c r="J9" s="480"/>
      <c r="K9" s="480"/>
      <c r="L9" s="480"/>
      <c r="M9" s="480"/>
      <c r="N9" s="480"/>
      <c r="O9" s="480"/>
    </row>
    <row r="10" spans="1:17" ht="20.399999999999999" customHeight="1">
      <c r="A10" s="481" t="s">
        <v>197</v>
      </c>
      <c r="B10" s="482"/>
      <c r="C10" s="482"/>
      <c r="D10" s="482"/>
      <c r="E10" s="482"/>
      <c r="F10" s="482"/>
      <c r="G10" s="482"/>
      <c r="H10" s="482"/>
      <c r="I10" s="482"/>
      <c r="J10" s="482"/>
      <c r="K10" s="482"/>
      <c r="L10" s="482"/>
      <c r="M10" s="482"/>
      <c r="N10" s="482"/>
      <c r="O10" s="482"/>
    </row>
    <row r="11" spans="1:17" ht="15.6" customHeight="1">
      <c r="A11" s="9"/>
      <c r="B11" s="10"/>
      <c r="C11" s="11"/>
      <c r="D11" s="12" t="s">
        <v>28</v>
      </c>
      <c r="E11" s="11"/>
      <c r="F11" s="11"/>
      <c r="G11" s="11"/>
      <c r="H11" s="11"/>
      <c r="I11" s="11"/>
      <c r="J11" s="11"/>
      <c r="K11" s="11"/>
      <c r="L11" s="11"/>
      <c r="M11" s="13"/>
      <c r="N11" s="14"/>
      <c r="O11" s="15"/>
    </row>
    <row r="12" spans="1:17" ht="30.6" customHeight="1">
      <c r="A12" s="227" t="s">
        <v>265</v>
      </c>
      <c r="B12" s="39" t="s">
        <v>159</v>
      </c>
      <c r="C12" s="39">
        <v>5</v>
      </c>
      <c r="D12" s="39" t="s">
        <v>41</v>
      </c>
      <c r="E12" s="39" t="s">
        <v>266</v>
      </c>
      <c r="F12" s="39">
        <v>70</v>
      </c>
      <c r="G12" s="39">
        <v>19</v>
      </c>
      <c r="H12" s="39">
        <v>16</v>
      </c>
      <c r="I12" s="39"/>
      <c r="J12" s="39">
        <f>SUM(F12:I12)</f>
        <v>105</v>
      </c>
      <c r="K12" s="39" t="s">
        <v>15</v>
      </c>
      <c r="L12" s="39">
        <v>3401280</v>
      </c>
      <c r="M12" s="40">
        <v>525</v>
      </c>
      <c r="N12" s="41"/>
      <c r="O12" s="301"/>
    </row>
    <row r="13" spans="1:17" ht="32.4" customHeight="1">
      <c r="A13" s="227" t="s">
        <v>60</v>
      </c>
      <c r="B13" s="39" t="s">
        <v>171</v>
      </c>
      <c r="C13" s="39">
        <v>4</v>
      </c>
      <c r="D13" s="39" t="s">
        <v>41</v>
      </c>
      <c r="E13" s="39" t="s">
        <v>267</v>
      </c>
      <c r="F13" s="39">
        <v>100</v>
      </c>
      <c r="G13" s="39">
        <v>5</v>
      </c>
      <c r="H13" s="39">
        <v>8</v>
      </c>
      <c r="I13" s="39"/>
      <c r="J13" s="39">
        <f>SUM(F13:I13)</f>
        <v>113</v>
      </c>
      <c r="K13" s="39" t="s">
        <v>15</v>
      </c>
      <c r="L13" s="39">
        <v>3401280</v>
      </c>
      <c r="M13" s="40">
        <v>452</v>
      </c>
      <c r="N13" s="41"/>
      <c r="O13" s="191"/>
    </row>
    <row r="14" spans="1:17" ht="30.6" customHeight="1">
      <c r="A14" s="227" t="s">
        <v>59</v>
      </c>
      <c r="B14" s="39" t="s">
        <v>169</v>
      </c>
      <c r="C14" s="39">
        <v>4</v>
      </c>
      <c r="D14" s="39" t="s">
        <v>41</v>
      </c>
      <c r="E14" s="39" t="s">
        <v>267</v>
      </c>
      <c r="F14" s="39">
        <v>100</v>
      </c>
      <c r="G14" s="39">
        <v>5</v>
      </c>
      <c r="H14" s="39">
        <v>8</v>
      </c>
      <c r="I14" s="39"/>
      <c r="J14" s="39">
        <f>SUM(F14:I14)</f>
        <v>113</v>
      </c>
      <c r="K14" s="39" t="s">
        <v>15</v>
      </c>
      <c r="L14" s="39">
        <v>3401280</v>
      </c>
      <c r="M14" s="40">
        <v>452</v>
      </c>
      <c r="N14" s="41"/>
      <c r="O14" s="191"/>
    </row>
    <row r="15" spans="1:17" ht="57" customHeight="1">
      <c r="A15" s="227" t="s">
        <v>268</v>
      </c>
      <c r="B15" s="39" t="s">
        <v>153</v>
      </c>
      <c r="C15" s="39">
        <v>4</v>
      </c>
      <c r="D15" s="39" t="s">
        <v>269</v>
      </c>
      <c r="E15" s="39" t="s">
        <v>267</v>
      </c>
      <c r="F15" s="39">
        <v>100</v>
      </c>
      <c r="G15" s="39">
        <v>5</v>
      </c>
      <c r="H15" s="39">
        <v>8</v>
      </c>
      <c r="I15" s="39"/>
      <c r="J15" s="39">
        <f>SUM(F15:I15)</f>
        <v>113</v>
      </c>
      <c r="K15" s="39" t="s">
        <v>15</v>
      </c>
      <c r="L15" s="39">
        <v>3401280</v>
      </c>
      <c r="M15" s="40">
        <v>452</v>
      </c>
      <c r="N15" s="41"/>
      <c r="O15" s="191"/>
    </row>
    <row r="16" spans="1:17" ht="19.95" customHeight="1">
      <c r="A16" s="302" t="s">
        <v>270</v>
      </c>
      <c r="B16" s="39"/>
      <c r="C16" s="39"/>
      <c r="D16" s="39"/>
      <c r="E16" s="39"/>
      <c r="F16" s="39"/>
      <c r="G16" s="39"/>
      <c r="H16" s="39"/>
      <c r="I16" s="39"/>
      <c r="J16" s="39"/>
      <c r="K16" s="39"/>
      <c r="L16" s="39"/>
      <c r="M16" s="40"/>
      <c r="N16" s="41"/>
      <c r="O16" s="191"/>
    </row>
    <row r="17" spans="1:15" ht="19.2" customHeight="1">
      <c r="A17" s="227"/>
      <c r="B17" s="39"/>
      <c r="C17" s="39"/>
      <c r="D17" s="493" t="s">
        <v>129</v>
      </c>
      <c r="E17" s="493"/>
      <c r="F17" s="39"/>
      <c r="G17" s="39"/>
      <c r="H17" s="39"/>
      <c r="I17" s="39"/>
      <c r="J17" s="39"/>
      <c r="K17" s="39"/>
      <c r="L17" s="39"/>
      <c r="M17" s="40"/>
      <c r="N17" s="41"/>
      <c r="O17" s="191"/>
    </row>
    <row r="18" spans="1:15" ht="34.200000000000003" customHeight="1">
      <c r="A18" s="227" t="s">
        <v>271</v>
      </c>
      <c r="B18" s="39" t="s">
        <v>159</v>
      </c>
      <c r="C18" s="39">
        <v>4</v>
      </c>
      <c r="D18" s="39" t="s">
        <v>47</v>
      </c>
      <c r="E18" s="39" t="s">
        <v>267</v>
      </c>
      <c r="F18" s="39">
        <v>60</v>
      </c>
      <c r="G18" s="39">
        <v>6</v>
      </c>
      <c r="H18" s="39">
        <v>9</v>
      </c>
      <c r="I18" s="39"/>
      <c r="J18" s="39">
        <f>SUM(F18:I18)</f>
        <v>75</v>
      </c>
      <c r="K18" s="39" t="s">
        <v>15</v>
      </c>
      <c r="L18" s="39">
        <v>3401280</v>
      </c>
      <c r="M18" s="40">
        <v>300</v>
      </c>
      <c r="N18" s="41"/>
      <c r="O18" s="303"/>
    </row>
    <row r="19" spans="1:15" ht="16.5" customHeight="1">
      <c r="A19" s="304" t="s">
        <v>30</v>
      </c>
      <c r="B19" s="16"/>
      <c r="C19" s="17"/>
      <c r="D19" s="17"/>
      <c r="E19" s="17"/>
      <c r="F19" s="17"/>
      <c r="G19" s="17"/>
      <c r="H19" s="17"/>
      <c r="I19" s="17"/>
      <c r="J19" s="17"/>
      <c r="K19" s="17"/>
      <c r="L19" s="17"/>
      <c r="M19" s="18" t="s">
        <v>27</v>
      </c>
      <c r="N19" s="17"/>
      <c r="O19" s="194"/>
    </row>
    <row r="20" spans="1:15" ht="16.5" customHeight="1">
      <c r="A20" s="227"/>
      <c r="B20" s="39"/>
      <c r="C20" s="39"/>
      <c r="D20" s="493" t="s">
        <v>272</v>
      </c>
      <c r="E20" s="493"/>
      <c r="F20" s="39"/>
      <c r="G20" s="39"/>
      <c r="H20" s="39"/>
      <c r="I20" s="39"/>
      <c r="J20" s="39"/>
      <c r="K20" s="39"/>
      <c r="L20" s="39"/>
      <c r="M20" s="40"/>
      <c r="N20" s="41"/>
      <c r="O20" s="191"/>
    </row>
    <row r="21" spans="1:15" ht="28.2" customHeight="1">
      <c r="A21" s="227" t="s">
        <v>271</v>
      </c>
      <c r="B21" s="39" t="s">
        <v>159</v>
      </c>
      <c r="C21" s="39">
        <v>4</v>
      </c>
      <c r="D21" s="39" t="s">
        <v>47</v>
      </c>
      <c r="E21" s="39" t="s">
        <v>267</v>
      </c>
      <c r="F21" s="39">
        <v>60</v>
      </c>
      <c r="G21" s="39">
        <v>6</v>
      </c>
      <c r="H21" s="39">
        <v>9</v>
      </c>
      <c r="I21" s="39"/>
      <c r="J21" s="39">
        <f>SUM(F21:I21)</f>
        <v>75</v>
      </c>
      <c r="K21" s="39" t="s">
        <v>15</v>
      </c>
      <c r="L21" s="39">
        <v>3401280</v>
      </c>
      <c r="M21" s="40">
        <v>300</v>
      </c>
      <c r="N21" s="41"/>
      <c r="O21" s="191"/>
    </row>
    <row r="22" spans="1:15" ht="16.5" customHeight="1">
      <c r="A22" s="304" t="s">
        <v>30</v>
      </c>
      <c r="B22" s="16"/>
      <c r="C22" s="17"/>
      <c r="D22" s="17"/>
      <c r="E22" s="17"/>
      <c r="F22" s="17"/>
      <c r="G22" s="17"/>
      <c r="H22" s="17"/>
      <c r="I22" s="17"/>
      <c r="J22" s="17"/>
      <c r="K22" s="17"/>
      <c r="L22" s="17"/>
      <c r="M22" s="18" t="s">
        <v>27</v>
      </c>
      <c r="N22" s="17"/>
      <c r="O22" s="194"/>
    </row>
    <row r="23" spans="1:15" ht="18.600000000000001" customHeight="1">
      <c r="A23" s="146"/>
      <c r="B23" s="147"/>
      <c r="C23" s="147"/>
      <c r="D23" s="148" t="s">
        <v>43</v>
      </c>
      <c r="E23" s="147"/>
      <c r="F23" s="147"/>
      <c r="G23" s="147"/>
      <c r="H23" s="147"/>
      <c r="I23" s="147"/>
      <c r="J23" s="147"/>
      <c r="K23" s="147"/>
      <c r="L23" s="147"/>
      <c r="M23" s="149"/>
      <c r="N23" s="150"/>
      <c r="O23" s="151"/>
    </row>
    <row r="24" spans="1:15" ht="32.4" customHeight="1">
      <c r="A24" s="305" t="s">
        <v>273</v>
      </c>
      <c r="B24" s="42" t="s">
        <v>46</v>
      </c>
      <c r="C24" s="43">
        <v>4</v>
      </c>
      <c r="D24" s="39" t="s">
        <v>178</v>
      </c>
      <c r="E24" s="43" t="s">
        <v>267</v>
      </c>
      <c r="F24" s="43">
        <v>60</v>
      </c>
      <c r="G24" s="43">
        <v>6</v>
      </c>
      <c r="H24" s="43">
        <v>9</v>
      </c>
      <c r="I24" s="43"/>
      <c r="J24" s="43">
        <f>SUM(F24:I24)</f>
        <v>75</v>
      </c>
      <c r="K24" s="43" t="s">
        <v>15</v>
      </c>
      <c r="L24" s="39">
        <v>3401280</v>
      </c>
      <c r="M24" s="44">
        <v>300</v>
      </c>
      <c r="N24" s="45"/>
      <c r="O24" s="306"/>
    </row>
    <row r="25" spans="1:15" ht="17.399999999999999" customHeight="1">
      <c r="A25" s="304" t="s">
        <v>30</v>
      </c>
      <c r="B25" s="7"/>
      <c r="C25" s="311"/>
      <c r="D25" s="7"/>
      <c r="E25" s="311"/>
      <c r="F25" s="311"/>
      <c r="G25" s="311"/>
      <c r="H25" s="311"/>
      <c r="I25" s="311"/>
      <c r="J25" s="311"/>
      <c r="K25" s="311"/>
      <c r="L25" s="311"/>
      <c r="M25" s="312" t="s">
        <v>27</v>
      </c>
      <c r="N25" s="8"/>
      <c r="O25" s="198"/>
    </row>
    <row r="26" spans="1:15" ht="18.75" customHeight="1">
      <c r="A26" s="307"/>
      <c r="B26" s="152"/>
      <c r="C26" s="19"/>
      <c r="D26" s="153" t="s">
        <v>31</v>
      </c>
      <c r="E26" s="19"/>
      <c r="F26" s="19"/>
      <c r="G26" s="19"/>
      <c r="H26" s="19"/>
      <c r="I26" s="19"/>
      <c r="J26" s="19"/>
      <c r="K26" s="19"/>
      <c r="L26" s="19"/>
      <c r="M26" s="20"/>
      <c r="N26" s="154"/>
      <c r="O26" s="216"/>
    </row>
    <row r="27" spans="1:15" ht="30.6" customHeight="1">
      <c r="A27" s="227" t="s">
        <v>274</v>
      </c>
      <c r="B27" s="39" t="s">
        <v>275</v>
      </c>
      <c r="C27" s="39">
        <v>4</v>
      </c>
      <c r="D27" s="39" t="s">
        <v>22</v>
      </c>
      <c r="E27" s="39" t="s">
        <v>267</v>
      </c>
      <c r="F27" s="39">
        <v>173</v>
      </c>
      <c r="G27" s="39">
        <v>15</v>
      </c>
      <c r="H27" s="39">
        <v>14</v>
      </c>
      <c r="I27" s="39">
        <v>1</v>
      </c>
      <c r="J27" s="39">
        <f>SUM(F27:I27)</f>
        <v>203</v>
      </c>
      <c r="K27" s="39" t="s">
        <v>15</v>
      </c>
      <c r="L27" s="39">
        <v>3401280</v>
      </c>
      <c r="M27" s="40">
        <v>812</v>
      </c>
      <c r="N27" s="41"/>
      <c r="O27" s="191"/>
    </row>
    <row r="28" spans="1:15" ht="17.399999999999999" customHeight="1">
      <c r="A28" s="304" t="s">
        <v>30</v>
      </c>
      <c r="B28" s="7"/>
      <c r="C28" s="311"/>
      <c r="D28" s="7"/>
      <c r="E28" s="311"/>
      <c r="F28" s="311"/>
      <c r="G28" s="311"/>
      <c r="H28" s="311"/>
      <c r="I28" s="311"/>
      <c r="J28" s="311"/>
      <c r="K28" s="311"/>
      <c r="L28" s="311"/>
      <c r="M28" s="312" t="s">
        <v>27</v>
      </c>
      <c r="N28" s="8"/>
      <c r="O28" s="198"/>
    </row>
    <row r="29" spans="1:15" ht="19.95" customHeight="1">
      <c r="A29" s="307"/>
      <c r="B29" s="152"/>
      <c r="C29" s="19"/>
      <c r="D29" s="153" t="s">
        <v>32</v>
      </c>
      <c r="E29" s="19"/>
      <c r="F29" s="19"/>
      <c r="G29" s="19"/>
      <c r="H29" s="19"/>
      <c r="I29" s="19"/>
      <c r="J29" s="19"/>
      <c r="K29" s="19"/>
      <c r="L29" s="19"/>
      <c r="M29" s="20"/>
      <c r="N29" s="154"/>
      <c r="O29" s="216"/>
    </row>
    <row r="30" spans="1:15" ht="28.8" customHeight="1">
      <c r="A30" s="227" t="s">
        <v>276</v>
      </c>
      <c r="B30" s="39" t="s">
        <v>277</v>
      </c>
      <c r="C30" s="39">
        <v>4</v>
      </c>
      <c r="D30" s="39" t="s">
        <v>278</v>
      </c>
      <c r="E30" s="39" t="s">
        <v>267</v>
      </c>
      <c r="F30" s="39">
        <v>60</v>
      </c>
      <c r="G30" s="39">
        <v>5</v>
      </c>
      <c r="H30" s="39">
        <v>10</v>
      </c>
      <c r="I30" s="39"/>
      <c r="J30" s="39">
        <f>SUM(F30:I30)</f>
        <v>75</v>
      </c>
      <c r="K30" s="39" t="s">
        <v>15</v>
      </c>
      <c r="L30" s="39">
        <v>3401280</v>
      </c>
      <c r="M30" s="40">
        <v>300</v>
      </c>
      <c r="N30" s="41"/>
      <c r="O30" s="191"/>
    </row>
    <row r="31" spans="1:15" ht="28.8" customHeight="1">
      <c r="A31" s="227" t="s">
        <v>279</v>
      </c>
      <c r="B31" s="39" t="s">
        <v>153</v>
      </c>
      <c r="C31" s="39">
        <v>4</v>
      </c>
      <c r="D31" s="39" t="s">
        <v>278</v>
      </c>
      <c r="E31" s="39" t="s">
        <v>267</v>
      </c>
      <c r="F31" s="39">
        <v>60</v>
      </c>
      <c r="G31" s="39">
        <v>5</v>
      </c>
      <c r="H31" s="39">
        <v>10</v>
      </c>
      <c r="I31" s="39"/>
      <c r="J31" s="39">
        <f>SUM(F31:I31)</f>
        <v>75</v>
      </c>
      <c r="K31" s="39" t="s">
        <v>15</v>
      </c>
      <c r="L31" s="39">
        <v>3401280</v>
      </c>
      <c r="M31" s="40">
        <v>300</v>
      </c>
      <c r="N31" s="41"/>
      <c r="O31" s="191"/>
    </row>
    <row r="32" spans="1:15" ht="17.399999999999999" customHeight="1">
      <c r="A32" s="304" t="s">
        <v>29</v>
      </c>
      <c r="B32" s="7"/>
      <c r="C32" s="311"/>
      <c r="D32" s="7"/>
      <c r="E32" s="311"/>
      <c r="F32" s="311"/>
      <c r="G32" s="311"/>
      <c r="H32" s="311"/>
      <c r="I32" s="311"/>
      <c r="J32" s="311"/>
      <c r="K32" s="311"/>
      <c r="L32" s="311"/>
      <c r="M32" s="312" t="s">
        <v>27</v>
      </c>
      <c r="N32" s="8"/>
      <c r="O32" s="198"/>
    </row>
    <row r="33" spans="1:15" ht="17.399999999999999" customHeight="1">
      <c r="A33" s="308"/>
      <c r="B33" s="152"/>
      <c r="C33" s="19"/>
      <c r="D33" s="153" t="s">
        <v>33</v>
      </c>
      <c r="E33" s="19"/>
      <c r="F33" s="19"/>
      <c r="G33" s="19"/>
      <c r="H33" s="19"/>
      <c r="I33" s="19"/>
      <c r="J33" s="19"/>
      <c r="K33" s="19"/>
      <c r="L33" s="19"/>
      <c r="M33" s="20"/>
      <c r="N33" s="154"/>
      <c r="O33" s="216"/>
    </row>
    <row r="34" spans="1:15" ht="31.8" customHeight="1">
      <c r="A34" s="227" t="s">
        <v>60</v>
      </c>
      <c r="B34" s="39" t="s">
        <v>275</v>
      </c>
      <c r="C34" s="39">
        <v>4</v>
      </c>
      <c r="D34" s="39" t="s">
        <v>41</v>
      </c>
      <c r="E34" s="39" t="s">
        <v>267</v>
      </c>
      <c r="F34" s="39">
        <v>160</v>
      </c>
      <c r="G34" s="39">
        <v>20</v>
      </c>
      <c r="H34" s="39">
        <v>20</v>
      </c>
      <c r="I34" s="39"/>
      <c r="J34" s="39">
        <f>SUM(F34:I34)</f>
        <v>200</v>
      </c>
      <c r="K34" s="39" t="s">
        <v>15</v>
      </c>
      <c r="L34" s="39">
        <v>3401280</v>
      </c>
      <c r="M34" s="40">
        <v>800</v>
      </c>
      <c r="N34" s="41"/>
      <c r="O34" s="191"/>
    </row>
    <row r="35" spans="1:15" ht="44.4" customHeight="1">
      <c r="A35" s="227" t="s">
        <v>280</v>
      </c>
      <c r="B35" s="39" t="s">
        <v>281</v>
      </c>
      <c r="C35" s="39">
        <v>4</v>
      </c>
      <c r="D35" s="39" t="s">
        <v>41</v>
      </c>
      <c r="E35" s="39" t="s">
        <v>267</v>
      </c>
      <c r="F35" s="39">
        <v>260</v>
      </c>
      <c r="G35" s="39">
        <v>20</v>
      </c>
      <c r="H35" s="39">
        <v>20</v>
      </c>
      <c r="I35" s="39"/>
      <c r="J35" s="39">
        <f>SUM(F35:I35)</f>
        <v>300</v>
      </c>
      <c r="K35" s="39" t="s">
        <v>15</v>
      </c>
      <c r="L35" s="39">
        <v>3401280</v>
      </c>
      <c r="M35" s="40">
        <v>1200</v>
      </c>
      <c r="N35" s="41"/>
      <c r="O35" s="191"/>
    </row>
    <row r="36" spans="1:15" ht="17.399999999999999" customHeight="1">
      <c r="A36" s="304" t="s">
        <v>29</v>
      </c>
      <c r="B36" s="7"/>
      <c r="C36" s="311"/>
      <c r="D36" s="7"/>
      <c r="E36" s="311"/>
      <c r="F36" s="311"/>
      <c r="G36" s="311"/>
      <c r="H36" s="311"/>
      <c r="I36" s="311"/>
      <c r="J36" s="311"/>
      <c r="K36" s="311"/>
      <c r="L36" s="311"/>
      <c r="M36" s="312" t="s">
        <v>27</v>
      </c>
      <c r="N36" s="8"/>
      <c r="O36" s="198"/>
    </row>
    <row r="37" spans="1:15" ht="15.75" customHeight="1">
      <c r="A37" s="155"/>
      <c r="B37" s="156"/>
      <c r="C37" s="157"/>
      <c r="D37" s="158" t="s">
        <v>130</v>
      </c>
      <c r="E37" s="157"/>
      <c r="F37" s="157"/>
      <c r="G37" s="157"/>
      <c r="H37" s="157"/>
      <c r="I37" s="157"/>
      <c r="J37" s="157"/>
      <c r="K37" s="157"/>
      <c r="L37" s="157"/>
      <c r="M37" s="159"/>
      <c r="N37" s="160"/>
      <c r="O37" s="151"/>
    </row>
    <row r="38" spans="1:15" ht="32.4" customHeight="1">
      <c r="A38" s="227" t="s">
        <v>282</v>
      </c>
      <c r="B38" s="39" t="s">
        <v>92</v>
      </c>
      <c r="C38" s="39">
        <v>4</v>
      </c>
      <c r="D38" s="39" t="s">
        <v>47</v>
      </c>
      <c r="E38" s="39" t="s">
        <v>267</v>
      </c>
      <c r="F38" s="39">
        <v>100</v>
      </c>
      <c r="G38" s="39">
        <v>10</v>
      </c>
      <c r="H38" s="39">
        <v>9</v>
      </c>
      <c r="I38" s="39">
        <v>1</v>
      </c>
      <c r="J38" s="39">
        <f>SUM(F38:I38)</f>
        <v>120</v>
      </c>
      <c r="K38" s="39" t="s">
        <v>15</v>
      </c>
      <c r="L38" s="39">
        <v>3401280</v>
      </c>
      <c r="M38" s="40">
        <v>480</v>
      </c>
      <c r="N38" s="41"/>
      <c r="O38" s="191"/>
    </row>
    <row r="39" spans="1:15" ht="32.4" customHeight="1">
      <c r="A39" s="227" t="s">
        <v>283</v>
      </c>
      <c r="B39" s="39" t="s">
        <v>153</v>
      </c>
      <c r="C39" s="39">
        <v>4</v>
      </c>
      <c r="D39" s="39" t="s">
        <v>269</v>
      </c>
      <c r="E39" s="39" t="s">
        <v>267</v>
      </c>
      <c r="F39" s="39">
        <v>100</v>
      </c>
      <c r="G39" s="39">
        <v>10</v>
      </c>
      <c r="H39" s="39">
        <v>9</v>
      </c>
      <c r="I39" s="39">
        <v>1</v>
      </c>
      <c r="J39" s="39">
        <f>SUM(F39:I39)</f>
        <v>120</v>
      </c>
      <c r="K39" s="39" t="s">
        <v>15</v>
      </c>
      <c r="L39" s="39">
        <v>3401280</v>
      </c>
      <c r="M39" s="40">
        <v>480</v>
      </c>
      <c r="N39" s="41"/>
      <c r="O39" s="191"/>
    </row>
    <row r="40" spans="1:15" ht="17.399999999999999" customHeight="1">
      <c r="A40" s="304" t="s">
        <v>30</v>
      </c>
      <c r="B40" s="7"/>
      <c r="C40" s="311"/>
      <c r="D40" s="7"/>
      <c r="E40" s="311"/>
      <c r="F40" s="311"/>
      <c r="G40" s="311"/>
      <c r="H40" s="311"/>
      <c r="I40" s="311"/>
      <c r="J40" s="311"/>
      <c r="K40" s="311"/>
      <c r="L40" s="311"/>
      <c r="M40" s="312" t="s">
        <v>27</v>
      </c>
      <c r="N40" s="8"/>
      <c r="O40" s="198"/>
    </row>
    <row r="41" spans="1:15" ht="15.75" customHeight="1">
      <c r="A41" s="217"/>
      <c r="B41" s="21"/>
      <c r="C41" s="21"/>
      <c r="D41" s="12" t="s">
        <v>34</v>
      </c>
      <c r="E41" s="21"/>
      <c r="F41" s="21"/>
      <c r="G41" s="21"/>
      <c r="H41" s="21"/>
      <c r="I41" s="21"/>
      <c r="J41" s="21"/>
      <c r="K41" s="21"/>
      <c r="L41" s="21"/>
      <c r="M41" s="21"/>
      <c r="N41" s="21"/>
      <c r="O41" s="197"/>
    </row>
    <row r="42" spans="1:15" ht="31.2" customHeight="1">
      <c r="A42" s="227" t="s">
        <v>271</v>
      </c>
      <c r="B42" s="39" t="s">
        <v>97</v>
      </c>
      <c r="C42" s="39">
        <v>4</v>
      </c>
      <c r="D42" s="39" t="s">
        <v>22</v>
      </c>
      <c r="E42" s="39" t="s">
        <v>267</v>
      </c>
      <c r="F42" s="39">
        <v>70</v>
      </c>
      <c r="G42" s="39">
        <v>10</v>
      </c>
      <c r="H42" s="39">
        <v>10</v>
      </c>
      <c r="I42" s="39"/>
      <c r="J42" s="39">
        <f>SUM(F42:I42)</f>
        <v>90</v>
      </c>
      <c r="K42" s="39" t="s">
        <v>15</v>
      </c>
      <c r="L42" s="39">
        <v>3401280</v>
      </c>
      <c r="M42" s="40">
        <v>360</v>
      </c>
      <c r="N42" s="41"/>
      <c r="O42" s="191"/>
    </row>
    <row r="43" spans="1:15" ht="17.399999999999999" customHeight="1">
      <c r="A43" s="304" t="s">
        <v>30</v>
      </c>
      <c r="B43" s="7"/>
      <c r="C43" s="311"/>
      <c r="D43" s="7"/>
      <c r="E43" s="311"/>
      <c r="F43" s="311"/>
      <c r="G43" s="311"/>
      <c r="H43" s="311"/>
      <c r="I43" s="311"/>
      <c r="J43" s="311"/>
      <c r="K43" s="311"/>
      <c r="L43" s="311"/>
      <c r="M43" s="312"/>
      <c r="N43" s="8"/>
      <c r="O43" s="198"/>
    </row>
    <row r="44" spans="1:15" ht="15" customHeight="1">
      <c r="A44" s="227"/>
      <c r="B44" s="39"/>
      <c r="C44" s="39"/>
      <c r="D44" s="300" t="s">
        <v>284</v>
      </c>
      <c r="E44" s="39"/>
      <c r="F44" s="39"/>
      <c r="G44" s="39"/>
      <c r="H44" s="39"/>
      <c r="I44" s="39"/>
      <c r="J44" s="39"/>
      <c r="K44" s="39"/>
      <c r="L44" s="39"/>
      <c r="M44" s="40"/>
      <c r="N44" s="41"/>
      <c r="O44" s="191"/>
    </row>
    <row r="45" spans="1:15" ht="30" customHeight="1">
      <c r="A45" s="227" t="s">
        <v>271</v>
      </c>
      <c r="B45" s="39" t="s">
        <v>159</v>
      </c>
      <c r="C45" s="39">
        <v>4</v>
      </c>
      <c r="D45" s="39" t="s">
        <v>47</v>
      </c>
      <c r="E45" s="39" t="s">
        <v>267</v>
      </c>
      <c r="F45" s="39">
        <v>100</v>
      </c>
      <c r="G45" s="39">
        <v>10</v>
      </c>
      <c r="H45" s="39">
        <v>9</v>
      </c>
      <c r="I45" s="39">
        <v>1</v>
      </c>
      <c r="J45" s="39">
        <f>SUM(F45:I45)</f>
        <v>120</v>
      </c>
      <c r="K45" s="39" t="s">
        <v>15</v>
      </c>
      <c r="L45" s="39">
        <v>3401280</v>
      </c>
      <c r="M45" s="40">
        <v>480</v>
      </c>
      <c r="N45" s="41"/>
      <c r="O45" s="191"/>
    </row>
    <row r="46" spans="1:15" ht="17.399999999999999" customHeight="1">
      <c r="A46" s="304" t="s">
        <v>30</v>
      </c>
      <c r="B46" s="7"/>
      <c r="C46" s="311"/>
      <c r="D46" s="7"/>
      <c r="E46" s="311"/>
      <c r="F46" s="311"/>
      <c r="G46" s="311"/>
      <c r="H46" s="311"/>
      <c r="I46" s="311"/>
      <c r="J46" s="311"/>
      <c r="K46" s="311"/>
      <c r="L46" s="311"/>
      <c r="M46" s="312"/>
      <c r="N46" s="8"/>
      <c r="O46" s="198"/>
    </row>
    <row r="47" spans="1:15" ht="18" customHeight="1">
      <c r="A47" s="227"/>
      <c r="B47" s="39"/>
      <c r="C47" s="39"/>
      <c r="D47" s="300" t="s">
        <v>285</v>
      </c>
      <c r="E47" s="39"/>
      <c r="F47" s="39"/>
      <c r="G47" s="39"/>
      <c r="H47" s="39"/>
      <c r="I47" s="39"/>
      <c r="J47" s="39"/>
      <c r="K47" s="39"/>
      <c r="L47" s="39"/>
      <c r="M47" s="40"/>
      <c r="N47" s="41"/>
      <c r="O47" s="191"/>
    </row>
    <row r="48" spans="1:15" ht="30.6" customHeight="1">
      <c r="A48" s="227" t="s">
        <v>286</v>
      </c>
      <c r="B48" s="39" t="s">
        <v>281</v>
      </c>
      <c r="C48" s="39">
        <v>4</v>
      </c>
      <c r="D48" s="39" t="s">
        <v>41</v>
      </c>
      <c r="E48" s="39" t="s">
        <v>267</v>
      </c>
      <c r="F48" s="39">
        <v>100</v>
      </c>
      <c r="G48" s="39">
        <v>10</v>
      </c>
      <c r="H48" s="39">
        <v>9</v>
      </c>
      <c r="I48" s="39">
        <v>1</v>
      </c>
      <c r="J48" s="39">
        <f>SUM(F48:I48)</f>
        <v>120</v>
      </c>
      <c r="K48" s="39" t="s">
        <v>19</v>
      </c>
      <c r="L48" s="39">
        <v>3401280</v>
      </c>
      <c r="M48" s="40">
        <v>480</v>
      </c>
      <c r="N48" s="41"/>
      <c r="O48" s="191"/>
    </row>
    <row r="49" spans="1:15" ht="16.8" customHeight="1">
      <c r="A49" s="302" t="s">
        <v>30</v>
      </c>
      <c r="B49" s="39"/>
      <c r="C49" s="39"/>
      <c r="D49" s="39"/>
      <c r="E49" s="39"/>
      <c r="F49" s="39"/>
      <c r="G49" s="39"/>
      <c r="H49" s="39"/>
      <c r="I49" s="39"/>
      <c r="J49" s="39"/>
      <c r="K49" s="39"/>
      <c r="L49" s="39"/>
      <c r="M49" s="40"/>
      <c r="N49" s="41"/>
      <c r="O49" s="191"/>
    </row>
    <row r="50" spans="1:15" ht="17.399999999999999" customHeight="1">
      <c r="A50" s="502" t="s">
        <v>287</v>
      </c>
      <c r="B50" s="503"/>
      <c r="C50" s="503"/>
      <c r="D50" s="7"/>
      <c r="E50" s="311"/>
      <c r="F50" s="311"/>
      <c r="G50" s="311"/>
      <c r="H50" s="311"/>
      <c r="I50" s="311"/>
      <c r="J50" s="311"/>
      <c r="K50" s="311"/>
      <c r="L50" s="311"/>
      <c r="M50" s="312" t="s">
        <v>27</v>
      </c>
      <c r="N50" s="8"/>
      <c r="O50" s="198"/>
    </row>
    <row r="51" spans="1:15" ht="0.75" hidden="1" customHeight="1">
      <c r="A51" s="494" t="s">
        <v>288</v>
      </c>
      <c r="B51" s="495"/>
      <c r="C51" s="495"/>
      <c r="D51" s="495"/>
      <c r="E51" s="52"/>
      <c r="F51" s="53"/>
      <c r="G51" s="53"/>
      <c r="H51" s="53"/>
      <c r="I51" s="53"/>
      <c r="J51" s="53"/>
      <c r="K51" s="309"/>
      <c r="L51" s="54"/>
      <c r="M51" s="51"/>
      <c r="N51" s="310"/>
      <c r="O51" s="193"/>
    </row>
    <row r="52" spans="1:15" ht="23.4" customHeight="1">
      <c r="A52" s="496" t="s">
        <v>188</v>
      </c>
      <c r="B52" s="497"/>
      <c r="C52" s="497"/>
      <c r="D52" s="497"/>
      <c r="E52" s="497"/>
      <c r="F52" s="497"/>
      <c r="G52" s="497"/>
      <c r="H52" s="497"/>
      <c r="I52" s="497"/>
      <c r="J52" s="497"/>
      <c r="K52" s="497"/>
      <c r="L52" s="497"/>
      <c r="M52" s="497"/>
      <c r="N52" s="497"/>
      <c r="O52" s="498"/>
    </row>
    <row r="53" spans="1:15" ht="16.2" customHeight="1">
      <c r="A53" s="218"/>
      <c r="B53" s="22"/>
      <c r="C53" s="22"/>
      <c r="D53" s="153" t="s">
        <v>189</v>
      </c>
      <c r="E53" s="22"/>
      <c r="F53" s="22"/>
      <c r="G53" s="22"/>
      <c r="H53" s="22"/>
      <c r="I53" s="22"/>
      <c r="J53" s="22"/>
      <c r="K53" s="22"/>
      <c r="L53" s="22"/>
      <c r="M53" s="22"/>
      <c r="N53" s="22"/>
      <c r="O53" s="23"/>
    </row>
    <row r="54" spans="1:15" ht="30.6" customHeight="1">
      <c r="A54" s="227" t="s">
        <v>60</v>
      </c>
      <c r="B54" s="39" t="s">
        <v>48</v>
      </c>
      <c r="C54" s="39">
        <v>4</v>
      </c>
      <c r="D54" s="39" t="s">
        <v>47</v>
      </c>
      <c r="E54" s="39" t="s">
        <v>267</v>
      </c>
      <c r="F54" s="39">
        <v>60</v>
      </c>
      <c r="G54" s="39">
        <v>8</v>
      </c>
      <c r="H54" s="39">
        <v>7</v>
      </c>
      <c r="I54" s="39"/>
      <c r="J54" s="39">
        <f>SUM(F54:I54)</f>
        <v>75</v>
      </c>
      <c r="K54" s="39" t="s">
        <v>15</v>
      </c>
      <c r="L54" s="39">
        <v>3401280</v>
      </c>
      <c r="M54" s="40">
        <f>C54*J54</f>
        <v>300</v>
      </c>
      <c r="N54" s="41"/>
      <c r="O54" s="191"/>
    </row>
    <row r="55" spans="1:15" ht="17.399999999999999" customHeight="1">
      <c r="A55" s="304" t="s">
        <v>30</v>
      </c>
      <c r="B55" s="16"/>
      <c r="C55" s="17"/>
      <c r="D55" s="17"/>
      <c r="E55" s="17"/>
      <c r="F55" s="17"/>
      <c r="G55" s="17"/>
      <c r="H55" s="17"/>
      <c r="I55" s="17"/>
      <c r="J55" s="17"/>
      <c r="K55" s="17"/>
      <c r="L55" s="17"/>
      <c r="M55" s="18" t="s">
        <v>27</v>
      </c>
      <c r="N55" s="17"/>
      <c r="O55" s="194"/>
    </row>
    <row r="56" spans="1:15" ht="17.399999999999999" customHeight="1">
      <c r="A56" s="502" t="s">
        <v>51</v>
      </c>
      <c r="B56" s="503"/>
      <c r="C56" s="503"/>
      <c r="D56" s="7"/>
      <c r="E56" s="311"/>
      <c r="F56" s="311"/>
      <c r="G56" s="311"/>
      <c r="H56" s="311"/>
      <c r="I56" s="311"/>
      <c r="J56" s="311"/>
      <c r="K56" s="311"/>
      <c r="L56" s="311"/>
      <c r="M56" s="312"/>
      <c r="N56" s="8"/>
      <c r="O56" s="198"/>
    </row>
    <row r="57" spans="1:15" ht="21.75" customHeight="1">
      <c r="A57" s="496" t="s">
        <v>190</v>
      </c>
      <c r="B57" s="497"/>
      <c r="C57" s="497"/>
      <c r="D57" s="497"/>
      <c r="E57" s="497"/>
      <c r="F57" s="497"/>
      <c r="G57" s="497"/>
      <c r="H57" s="497"/>
      <c r="I57" s="497"/>
      <c r="J57" s="497"/>
      <c r="K57" s="497"/>
      <c r="L57" s="497"/>
      <c r="M57" s="497"/>
      <c r="N57" s="497"/>
      <c r="O57" s="498"/>
    </row>
    <row r="58" spans="1:15" ht="21.6" customHeight="1">
      <c r="A58" s="196"/>
      <c r="B58" s="161"/>
      <c r="C58" s="161"/>
      <c r="D58" s="12" t="s">
        <v>58</v>
      </c>
      <c r="E58" s="161"/>
      <c r="F58" s="161"/>
      <c r="G58" s="161"/>
      <c r="H58" s="161"/>
      <c r="I58" s="161"/>
      <c r="J58" s="161"/>
      <c r="K58" s="161"/>
      <c r="L58" s="161"/>
      <c r="M58" s="162"/>
      <c r="N58" s="161"/>
      <c r="O58" s="219"/>
    </row>
    <row r="59" spans="1:15" ht="30" customHeight="1">
      <c r="A59" s="227" t="s">
        <v>52</v>
      </c>
      <c r="B59" s="39" t="s">
        <v>289</v>
      </c>
      <c r="C59" s="39">
        <v>3</v>
      </c>
      <c r="D59" s="39" t="s">
        <v>42</v>
      </c>
      <c r="E59" s="39" t="s">
        <v>267</v>
      </c>
      <c r="F59" s="39">
        <v>250</v>
      </c>
      <c r="G59" s="39">
        <v>20</v>
      </c>
      <c r="H59" s="39">
        <v>25</v>
      </c>
      <c r="I59" s="39">
        <v>1</v>
      </c>
      <c r="J59" s="39">
        <f>SUM(F59:I59)</f>
        <v>296</v>
      </c>
      <c r="K59" s="39" t="s">
        <v>15</v>
      </c>
      <c r="L59" s="39">
        <v>3401280</v>
      </c>
      <c r="M59" s="40">
        <f>C59*J59</f>
        <v>888</v>
      </c>
      <c r="N59" s="41"/>
      <c r="O59" s="191"/>
    </row>
    <row r="60" spans="1:15" ht="17.399999999999999" customHeight="1">
      <c r="A60" s="304" t="s">
        <v>30</v>
      </c>
      <c r="B60" s="7"/>
      <c r="C60" s="311"/>
      <c r="D60" s="7"/>
      <c r="E60" s="311"/>
      <c r="F60" s="311"/>
      <c r="G60" s="311"/>
      <c r="H60" s="311"/>
      <c r="I60" s="311"/>
      <c r="J60" s="311"/>
      <c r="K60" s="311"/>
      <c r="L60" s="311"/>
      <c r="M60" s="312"/>
      <c r="N60" s="8"/>
      <c r="O60" s="198"/>
    </row>
    <row r="61" spans="1:15" ht="21.6" customHeight="1">
      <c r="A61" s="313"/>
      <c r="B61" s="21"/>
      <c r="C61" s="21"/>
      <c r="D61" s="12" t="s">
        <v>35</v>
      </c>
      <c r="E61" s="21"/>
      <c r="F61" s="21"/>
      <c r="G61" s="21"/>
      <c r="H61" s="21"/>
      <c r="I61" s="21"/>
      <c r="J61" s="21"/>
      <c r="K61" s="21"/>
      <c r="L61" s="21"/>
      <c r="M61" s="21"/>
      <c r="N61" s="21"/>
      <c r="O61" s="197"/>
    </row>
    <row r="62" spans="1:15" ht="30" customHeight="1">
      <c r="A62" s="227" t="s">
        <v>274</v>
      </c>
      <c r="B62" s="39" t="s">
        <v>159</v>
      </c>
      <c r="C62" s="39">
        <v>3</v>
      </c>
      <c r="D62" s="39" t="s">
        <v>47</v>
      </c>
      <c r="E62" s="39" t="s">
        <v>267</v>
      </c>
      <c r="F62" s="39">
        <v>250</v>
      </c>
      <c r="G62" s="39">
        <v>20</v>
      </c>
      <c r="H62" s="39">
        <v>12</v>
      </c>
      <c r="I62" s="39"/>
      <c r="J62" s="39">
        <f>F62+G62+H62+I62</f>
        <v>282</v>
      </c>
      <c r="K62" s="39" t="s">
        <v>19</v>
      </c>
      <c r="L62" s="39">
        <v>3401280</v>
      </c>
      <c r="M62" s="40">
        <v>846</v>
      </c>
      <c r="N62" s="41"/>
      <c r="O62" s="191"/>
    </row>
    <row r="63" spans="1:15" ht="30" customHeight="1">
      <c r="A63" s="227" t="s">
        <v>191</v>
      </c>
      <c r="B63" s="39" t="s">
        <v>48</v>
      </c>
      <c r="C63" s="39">
        <v>3</v>
      </c>
      <c r="D63" s="39" t="s">
        <v>47</v>
      </c>
      <c r="E63" s="39" t="s">
        <v>267</v>
      </c>
      <c r="F63" s="39">
        <v>250</v>
      </c>
      <c r="G63" s="39">
        <v>20</v>
      </c>
      <c r="H63" s="39">
        <v>12</v>
      </c>
      <c r="I63" s="39"/>
      <c r="J63" s="39">
        <f>F63+G63+H63+I63</f>
        <v>282</v>
      </c>
      <c r="K63" s="39" t="s">
        <v>19</v>
      </c>
      <c r="L63" s="39">
        <v>3401280</v>
      </c>
      <c r="M63" s="40">
        <v>846</v>
      </c>
      <c r="N63" s="41"/>
      <c r="O63" s="191"/>
    </row>
    <row r="64" spans="1:15" ht="17.399999999999999" customHeight="1">
      <c r="A64" s="304" t="s">
        <v>29</v>
      </c>
      <c r="B64" s="7"/>
      <c r="C64" s="311"/>
      <c r="D64" s="7"/>
      <c r="E64" s="311"/>
      <c r="F64" s="311"/>
      <c r="G64" s="311"/>
      <c r="H64" s="311"/>
      <c r="I64" s="311"/>
      <c r="J64" s="311"/>
      <c r="K64" s="311"/>
      <c r="L64" s="311"/>
      <c r="M64" s="312"/>
      <c r="N64" s="8"/>
      <c r="O64" s="198"/>
    </row>
    <row r="65" spans="1:15" ht="21" customHeight="1">
      <c r="A65" s="164"/>
      <c r="B65" s="152"/>
      <c r="C65" s="19"/>
      <c r="D65" s="12" t="s">
        <v>36</v>
      </c>
      <c r="E65" s="19"/>
      <c r="F65" s="19"/>
      <c r="G65" s="19"/>
      <c r="H65" s="19"/>
      <c r="I65" s="19"/>
      <c r="J65" s="19"/>
      <c r="K65" s="19"/>
      <c r="L65" s="19"/>
      <c r="M65" s="20"/>
      <c r="N65" s="154"/>
      <c r="O65" s="163"/>
    </row>
    <row r="66" spans="1:15" ht="42.6" customHeight="1">
      <c r="A66" s="227" t="s">
        <v>60</v>
      </c>
      <c r="B66" s="39" t="s">
        <v>290</v>
      </c>
      <c r="C66" s="39">
        <v>4</v>
      </c>
      <c r="D66" s="39" t="s">
        <v>47</v>
      </c>
      <c r="E66" s="39" t="s">
        <v>291</v>
      </c>
      <c r="F66" s="39">
        <v>200</v>
      </c>
      <c r="G66" s="39">
        <v>30</v>
      </c>
      <c r="H66" s="39">
        <v>25</v>
      </c>
      <c r="I66" s="39">
        <v>0</v>
      </c>
      <c r="J66" s="39">
        <f>SUM(F66:I66)</f>
        <v>255</v>
      </c>
      <c r="K66" s="39" t="s">
        <v>15</v>
      </c>
      <c r="L66" s="39">
        <v>3401280</v>
      </c>
      <c r="M66" s="40">
        <f>C66*J66</f>
        <v>1020</v>
      </c>
      <c r="N66" s="41"/>
      <c r="O66" s="191"/>
    </row>
    <row r="67" spans="1:15" ht="42.6" customHeight="1">
      <c r="A67" s="227" t="s">
        <v>265</v>
      </c>
      <c r="B67" s="39" t="s">
        <v>172</v>
      </c>
      <c r="C67" s="39">
        <v>4</v>
      </c>
      <c r="D67" s="39" t="s">
        <v>186</v>
      </c>
      <c r="E67" s="39" t="s">
        <v>291</v>
      </c>
      <c r="F67" s="39">
        <v>92</v>
      </c>
      <c r="G67" s="39">
        <v>20</v>
      </c>
      <c r="H67" s="39">
        <v>20</v>
      </c>
      <c r="I67" s="39">
        <v>0</v>
      </c>
      <c r="J67" s="39">
        <f>SUM(F67:I67)</f>
        <v>132</v>
      </c>
      <c r="K67" s="39" t="s">
        <v>15</v>
      </c>
      <c r="L67" s="39">
        <v>3401280</v>
      </c>
      <c r="M67" s="40">
        <f>C67*J67</f>
        <v>528</v>
      </c>
      <c r="N67" s="41"/>
      <c r="O67" s="191"/>
    </row>
    <row r="68" spans="1:15" ht="43.8" customHeight="1">
      <c r="A68" s="227" t="s">
        <v>59</v>
      </c>
      <c r="B68" s="39" t="s">
        <v>48</v>
      </c>
      <c r="C68" s="39">
        <v>4</v>
      </c>
      <c r="D68" s="39" t="s">
        <v>164</v>
      </c>
      <c r="E68" s="39" t="s">
        <v>291</v>
      </c>
      <c r="F68" s="39">
        <v>95</v>
      </c>
      <c r="G68" s="39">
        <v>20</v>
      </c>
      <c r="H68" s="39">
        <v>20</v>
      </c>
      <c r="I68" s="39">
        <v>0</v>
      </c>
      <c r="J68" s="39">
        <f>SUM(F68:I68)</f>
        <v>135</v>
      </c>
      <c r="K68" s="39" t="s">
        <v>15</v>
      </c>
      <c r="L68" s="39">
        <v>3401280</v>
      </c>
      <c r="M68" s="40">
        <f>C68*J68</f>
        <v>540</v>
      </c>
      <c r="N68" s="41"/>
      <c r="O68" s="191"/>
    </row>
    <row r="69" spans="1:15" ht="17.399999999999999" customHeight="1">
      <c r="A69" s="304" t="s">
        <v>149</v>
      </c>
      <c r="B69" s="7"/>
      <c r="C69" s="311"/>
      <c r="D69" s="7"/>
      <c r="E69" s="311"/>
      <c r="F69" s="311"/>
      <c r="G69" s="311"/>
      <c r="H69" s="311"/>
      <c r="I69" s="311"/>
      <c r="J69" s="311"/>
      <c r="K69" s="311"/>
      <c r="L69" s="311"/>
      <c r="M69" s="312"/>
      <c r="N69" s="8"/>
      <c r="O69" s="198"/>
    </row>
    <row r="70" spans="1:15" ht="22.2" customHeight="1">
      <c r="A70" s="164"/>
      <c r="B70" s="7"/>
      <c r="C70" s="19"/>
      <c r="D70" s="12" t="s">
        <v>37</v>
      </c>
      <c r="E70" s="19"/>
      <c r="F70" s="19"/>
      <c r="G70" s="19"/>
      <c r="H70" s="19"/>
      <c r="I70" s="19"/>
      <c r="J70" s="19"/>
      <c r="K70" s="19"/>
      <c r="L70" s="19"/>
      <c r="M70" s="20"/>
      <c r="N70" s="8"/>
      <c r="O70" s="198"/>
    </row>
    <row r="71" spans="1:15" ht="42.6" customHeight="1">
      <c r="A71" s="227" t="s">
        <v>193</v>
      </c>
      <c r="B71" s="39" t="s">
        <v>292</v>
      </c>
      <c r="C71" s="39">
        <v>4</v>
      </c>
      <c r="D71" s="43" t="s">
        <v>22</v>
      </c>
      <c r="E71" s="39" t="s">
        <v>291</v>
      </c>
      <c r="F71" s="39">
        <v>400</v>
      </c>
      <c r="G71" s="39"/>
      <c r="H71" s="39">
        <v>25</v>
      </c>
      <c r="I71" s="39"/>
      <c r="J71" s="39">
        <f>SUM(F71:I71)</f>
        <v>425</v>
      </c>
      <c r="K71" s="39" t="s">
        <v>15</v>
      </c>
      <c r="L71" s="39">
        <v>3401280</v>
      </c>
      <c r="M71" s="40">
        <f>C71*J71</f>
        <v>1700</v>
      </c>
      <c r="N71" s="41"/>
      <c r="O71" s="191"/>
    </row>
    <row r="72" spans="1:15" ht="16.8" customHeight="1">
      <c r="A72" s="304" t="s">
        <v>30</v>
      </c>
      <c r="B72" s="7"/>
      <c r="C72" s="316"/>
      <c r="D72" s="317"/>
      <c r="E72" s="314"/>
      <c r="F72" s="314"/>
      <c r="G72" s="314"/>
      <c r="H72" s="314"/>
      <c r="I72" s="314"/>
      <c r="J72" s="314"/>
      <c r="K72" s="314"/>
      <c r="L72" s="314"/>
      <c r="M72" s="315"/>
      <c r="N72" s="8"/>
      <c r="O72" s="198"/>
    </row>
    <row r="73" spans="1:15" ht="19.2" customHeight="1">
      <c r="A73" s="164"/>
      <c r="B73" s="7"/>
      <c r="C73" s="24"/>
      <c r="D73" s="165" t="s">
        <v>150</v>
      </c>
      <c r="E73" s="19"/>
      <c r="F73" s="19"/>
      <c r="G73" s="19"/>
      <c r="H73" s="19"/>
      <c r="I73" s="19"/>
      <c r="J73" s="19"/>
      <c r="K73" s="19"/>
      <c r="L73" s="19"/>
      <c r="M73" s="20"/>
      <c r="N73" s="8"/>
      <c r="O73" s="198"/>
    </row>
    <row r="74" spans="1:15" ht="43.2" customHeight="1">
      <c r="A74" s="227" t="s">
        <v>293</v>
      </c>
      <c r="B74" s="39" t="s">
        <v>48</v>
      </c>
      <c r="C74" s="39">
        <v>4</v>
      </c>
      <c r="D74" s="39" t="s">
        <v>47</v>
      </c>
      <c r="E74" s="39" t="s">
        <v>291</v>
      </c>
      <c r="F74" s="39">
        <v>300</v>
      </c>
      <c r="G74" s="39">
        <v>20</v>
      </c>
      <c r="H74" s="39">
        <v>30</v>
      </c>
      <c r="I74" s="39">
        <v>15</v>
      </c>
      <c r="J74" s="39">
        <f>SUM(F74:I74)</f>
        <v>365</v>
      </c>
      <c r="K74" s="39" t="s">
        <v>15</v>
      </c>
      <c r="L74" s="39">
        <v>3401280</v>
      </c>
      <c r="M74" s="40">
        <f>C74*J74</f>
        <v>1460</v>
      </c>
      <c r="N74" s="41"/>
      <c r="O74" s="191"/>
    </row>
    <row r="75" spans="1:15" ht="17.399999999999999" customHeight="1">
      <c r="A75" s="304" t="s">
        <v>30</v>
      </c>
      <c r="B75" s="7"/>
      <c r="C75" s="311"/>
      <c r="D75" s="7"/>
      <c r="E75" s="311"/>
      <c r="F75" s="311"/>
      <c r="G75" s="311"/>
      <c r="H75" s="311"/>
      <c r="I75" s="311"/>
      <c r="J75" s="311"/>
      <c r="K75" s="311"/>
      <c r="L75" s="311"/>
      <c r="M75" s="312"/>
      <c r="N75" s="8"/>
      <c r="O75" s="198"/>
    </row>
    <row r="76" spans="1:15" ht="19.2" customHeight="1">
      <c r="A76" s="318"/>
      <c r="B76" s="21"/>
      <c r="C76" s="21"/>
      <c r="D76" s="12" t="s">
        <v>38</v>
      </c>
      <c r="E76" s="21"/>
      <c r="F76" s="21"/>
      <c r="G76" s="21"/>
      <c r="H76" s="21"/>
      <c r="I76" s="21"/>
      <c r="J76" s="21"/>
      <c r="K76" s="21"/>
      <c r="L76" s="21"/>
      <c r="M76" s="21"/>
      <c r="N76" s="21"/>
      <c r="O76" s="197"/>
    </row>
    <row r="77" spans="1:15" ht="28.8" customHeight="1">
      <c r="A77" s="227" t="s">
        <v>52</v>
      </c>
      <c r="B77" s="39" t="s">
        <v>281</v>
      </c>
      <c r="C77" s="39">
        <v>4</v>
      </c>
      <c r="D77" s="39" t="s">
        <v>294</v>
      </c>
      <c r="E77" s="39" t="s">
        <v>295</v>
      </c>
      <c r="F77" s="39">
        <v>40</v>
      </c>
      <c r="G77" s="39">
        <v>10</v>
      </c>
      <c r="H77" s="39">
        <v>20</v>
      </c>
      <c r="I77" s="39"/>
      <c r="J77" s="39">
        <f>SUM(F77:I77)</f>
        <v>70</v>
      </c>
      <c r="K77" s="39" t="s">
        <v>15</v>
      </c>
      <c r="L77" s="39">
        <v>3401280</v>
      </c>
      <c r="M77" s="40">
        <f>C77*J77</f>
        <v>280</v>
      </c>
      <c r="N77" s="41"/>
      <c r="O77" s="191"/>
    </row>
    <row r="78" spans="1:15" ht="17.399999999999999" customHeight="1">
      <c r="A78" s="304" t="s">
        <v>30</v>
      </c>
      <c r="B78" s="7"/>
      <c r="C78" s="311"/>
      <c r="D78" s="7"/>
      <c r="E78" s="311"/>
      <c r="F78" s="311"/>
      <c r="G78" s="311"/>
      <c r="H78" s="311"/>
      <c r="I78" s="311"/>
      <c r="J78" s="311"/>
      <c r="K78" s="311"/>
      <c r="L78" s="311"/>
      <c r="M78" s="312"/>
      <c r="N78" s="8"/>
      <c r="O78" s="198"/>
    </row>
    <row r="79" spans="1:15" ht="21.6" customHeight="1">
      <c r="A79" s="318"/>
      <c r="B79" s="21"/>
      <c r="C79" s="21"/>
      <c r="D79" s="12" t="s">
        <v>296</v>
      </c>
      <c r="E79" s="21"/>
      <c r="F79" s="21"/>
      <c r="G79" s="21"/>
      <c r="H79" s="21"/>
      <c r="I79" s="21"/>
      <c r="J79" s="21"/>
      <c r="K79" s="21"/>
      <c r="L79" s="21"/>
      <c r="M79" s="21"/>
      <c r="N79" s="21"/>
      <c r="O79" s="197"/>
    </row>
    <row r="80" spans="1:15" ht="29.4" customHeight="1">
      <c r="A80" s="227" t="s">
        <v>297</v>
      </c>
      <c r="B80" s="39" t="s">
        <v>192</v>
      </c>
      <c r="C80" s="39">
        <v>3</v>
      </c>
      <c r="D80" s="39" t="s">
        <v>22</v>
      </c>
      <c r="E80" s="48" t="s">
        <v>20</v>
      </c>
      <c r="F80" s="39">
        <v>110</v>
      </c>
      <c r="G80" s="39">
        <v>10</v>
      </c>
      <c r="H80" s="39">
        <v>4</v>
      </c>
      <c r="I80" s="39">
        <v>1</v>
      </c>
      <c r="J80" s="39">
        <f>SUM(F80:I80)</f>
        <v>125</v>
      </c>
      <c r="K80" s="39" t="s">
        <v>15</v>
      </c>
      <c r="L80" s="39">
        <v>3401280</v>
      </c>
      <c r="M80" s="49">
        <v>375</v>
      </c>
      <c r="N80" s="41"/>
      <c r="O80" s="191"/>
    </row>
    <row r="81" spans="1:15" ht="17.399999999999999" customHeight="1">
      <c r="A81" s="304" t="s">
        <v>30</v>
      </c>
      <c r="B81" s="7"/>
      <c r="C81" s="311"/>
      <c r="D81" s="7"/>
      <c r="E81" s="311"/>
      <c r="F81" s="311"/>
      <c r="G81" s="311"/>
      <c r="H81" s="311"/>
      <c r="I81" s="311"/>
      <c r="J81" s="311"/>
      <c r="K81" s="311"/>
      <c r="L81" s="311"/>
      <c r="M81" s="312"/>
      <c r="N81" s="8"/>
      <c r="O81" s="198"/>
    </row>
    <row r="82" spans="1:15" ht="21.6" customHeight="1">
      <c r="A82" s="318"/>
      <c r="B82" s="21"/>
      <c r="C82" s="21"/>
      <c r="D82" s="12" t="s">
        <v>298</v>
      </c>
      <c r="E82" s="21"/>
      <c r="F82" s="21"/>
      <c r="G82" s="21"/>
      <c r="H82" s="21"/>
      <c r="I82" s="21"/>
      <c r="J82" s="21"/>
      <c r="K82" s="21"/>
      <c r="L82" s="21"/>
      <c r="M82" s="21"/>
      <c r="N82" s="21"/>
      <c r="O82" s="197"/>
    </row>
    <row r="83" spans="1:15" ht="27.6" customHeight="1">
      <c r="A83" s="227" t="s">
        <v>297</v>
      </c>
      <c r="B83" s="39" t="s">
        <v>192</v>
      </c>
      <c r="C83" s="39">
        <v>3</v>
      </c>
      <c r="D83" s="39" t="s">
        <v>22</v>
      </c>
      <c r="E83" s="48" t="s">
        <v>20</v>
      </c>
      <c r="F83" s="39">
        <v>110</v>
      </c>
      <c r="G83" s="39">
        <v>10</v>
      </c>
      <c r="H83" s="39">
        <v>4</v>
      </c>
      <c r="I83" s="39">
        <v>1</v>
      </c>
      <c r="J83" s="39">
        <f>SUM(F83:I83)</f>
        <v>125</v>
      </c>
      <c r="K83" s="39" t="s">
        <v>15</v>
      </c>
      <c r="L83" s="39">
        <v>3401280</v>
      </c>
      <c r="M83" s="49">
        <v>375</v>
      </c>
      <c r="N83" s="41"/>
      <c r="O83" s="191"/>
    </row>
    <row r="84" spans="1:15" ht="17.399999999999999" customHeight="1">
      <c r="A84" s="304" t="s">
        <v>30</v>
      </c>
      <c r="B84" s="7"/>
      <c r="C84" s="311"/>
      <c r="D84" s="7"/>
      <c r="E84" s="311"/>
      <c r="F84" s="311"/>
      <c r="G84" s="311"/>
      <c r="H84" s="311"/>
      <c r="I84" s="311"/>
      <c r="J84" s="311"/>
      <c r="K84" s="311"/>
      <c r="L84" s="311"/>
      <c r="M84" s="312"/>
      <c r="N84" s="8"/>
      <c r="O84" s="198"/>
    </row>
    <row r="85" spans="1:15" ht="16.8" customHeight="1">
      <c r="A85" s="494" t="s">
        <v>299</v>
      </c>
      <c r="B85" s="495"/>
      <c r="C85" s="495"/>
      <c r="D85" s="495"/>
      <c r="E85" s="52"/>
      <c r="F85" s="53"/>
      <c r="G85" s="53"/>
      <c r="H85" s="53"/>
      <c r="I85" s="53"/>
      <c r="J85" s="53"/>
      <c r="K85" s="53"/>
      <c r="L85" s="54"/>
      <c r="M85" s="51"/>
      <c r="N85" s="55"/>
      <c r="O85" s="193"/>
    </row>
    <row r="86" spans="1:15" ht="13.8" customHeight="1">
      <c r="A86" s="494" t="s">
        <v>300</v>
      </c>
      <c r="B86" s="495"/>
      <c r="C86" s="495"/>
      <c r="D86" s="495"/>
      <c r="E86" s="495"/>
      <c r="F86" s="495"/>
      <c r="G86" s="495"/>
      <c r="H86" s="495"/>
      <c r="I86" s="495"/>
      <c r="J86" s="495"/>
      <c r="K86" s="495"/>
      <c r="L86" s="495"/>
      <c r="M86" s="495"/>
      <c r="N86" s="495"/>
      <c r="O86" s="504"/>
    </row>
    <row r="87" spans="1:15" ht="37.200000000000003" customHeight="1">
      <c r="A87" s="505" t="s">
        <v>301</v>
      </c>
      <c r="B87" s="506"/>
      <c r="C87" s="506"/>
      <c r="D87" s="506"/>
      <c r="E87" s="506"/>
      <c r="F87" s="506"/>
      <c r="G87" s="506"/>
      <c r="H87" s="506"/>
      <c r="I87" s="506"/>
      <c r="J87" s="506"/>
      <c r="K87" s="506"/>
      <c r="L87" s="506"/>
      <c r="M87" s="506"/>
      <c r="N87" s="506"/>
      <c r="O87" s="507"/>
    </row>
    <row r="88" spans="1:15" ht="29.4" customHeight="1">
      <c r="A88" s="227" t="s">
        <v>185</v>
      </c>
      <c r="B88" s="39" t="s">
        <v>302</v>
      </c>
      <c r="C88" s="39">
        <v>3</v>
      </c>
      <c r="D88" s="39" t="s">
        <v>22</v>
      </c>
      <c r="E88" s="39" t="s">
        <v>14</v>
      </c>
      <c r="F88" s="39">
        <v>120</v>
      </c>
      <c r="G88" s="39">
        <v>12</v>
      </c>
      <c r="H88" s="39">
        <v>16</v>
      </c>
      <c r="I88" s="39">
        <v>2</v>
      </c>
      <c r="J88" s="39">
        <f>SUM(F88:I88)</f>
        <v>150</v>
      </c>
      <c r="K88" s="39" t="s">
        <v>15</v>
      </c>
      <c r="L88" s="39">
        <v>3401280</v>
      </c>
      <c r="M88" s="40">
        <f>C88*J88</f>
        <v>450</v>
      </c>
      <c r="N88" s="41"/>
      <c r="O88" s="191"/>
    </row>
    <row r="89" spans="1:15" ht="29.4" customHeight="1">
      <c r="A89" s="228" t="s">
        <v>303</v>
      </c>
      <c r="B89" s="39" t="s">
        <v>159</v>
      </c>
      <c r="C89" s="48">
        <v>5</v>
      </c>
      <c r="D89" s="39" t="s">
        <v>41</v>
      </c>
      <c r="E89" s="48" t="s">
        <v>14</v>
      </c>
      <c r="F89" s="48">
        <v>129</v>
      </c>
      <c r="G89" s="48">
        <v>15</v>
      </c>
      <c r="H89" s="48">
        <v>11</v>
      </c>
      <c r="I89" s="48">
        <v>1</v>
      </c>
      <c r="J89" s="48">
        <f t="shared" ref="J89:J98" si="0">SUM(F89:I89)</f>
        <v>156</v>
      </c>
      <c r="K89" s="48" t="s">
        <v>15</v>
      </c>
      <c r="L89" s="39">
        <v>3401280</v>
      </c>
      <c r="M89" s="49">
        <f t="shared" ref="M89:M96" si="1">C89*J89</f>
        <v>780</v>
      </c>
      <c r="N89" s="50"/>
      <c r="O89" s="192"/>
    </row>
    <row r="90" spans="1:15" ht="29.4" customHeight="1">
      <c r="A90" s="227" t="s">
        <v>304</v>
      </c>
      <c r="B90" s="39" t="s">
        <v>281</v>
      </c>
      <c r="C90" s="39">
        <v>5</v>
      </c>
      <c r="D90" s="39" t="s">
        <v>305</v>
      </c>
      <c r="E90" s="39" t="s">
        <v>14</v>
      </c>
      <c r="F90" s="39">
        <v>200</v>
      </c>
      <c r="G90" s="39">
        <v>20</v>
      </c>
      <c r="H90" s="39">
        <v>17</v>
      </c>
      <c r="I90" s="39"/>
      <c r="J90" s="39">
        <f t="shared" si="0"/>
        <v>237</v>
      </c>
      <c r="K90" s="39" t="s">
        <v>15</v>
      </c>
      <c r="L90" s="39">
        <v>3401280</v>
      </c>
      <c r="M90" s="40">
        <f t="shared" si="1"/>
        <v>1185</v>
      </c>
      <c r="N90" s="41"/>
      <c r="O90" s="191"/>
    </row>
    <row r="91" spans="1:15" ht="29.4" customHeight="1">
      <c r="A91" s="227" t="s">
        <v>306</v>
      </c>
      <c r="B91" s="39" t="s">
        <v>307</v>
      </c>
      <c r="C91" s="39">
        <v>3</v>
      </c>
      <c r="D91" s="39" t="s">
        <v>41</v>
      </c>
      <c r="E91" s="39" t="s">
        <v>14</v>
      </c>
      <c r="F91" s="39">
        <v>64</v>
      </c>
      <c r="G91" s="39"/>
      <c r="H91" s="39">
        <v>17</v>
      </c>
      <c r="I91" s="39">
        <v>3</v>
      </c>
      <c r="J91" s="39">
        <f t="shared" si="0"/>
        <v>84</v>
      </c>
      <c r="K91" s="39" t="s">
        <v>15</v>
      </c>
      <c r="L91" s="39">
        <v>3401280</v>
      </c>
      <c r="M91" s="40">
        <f>C91*J91</f>
        <v>252</v>
      </c>
      <c r="N91" s="41"/>
      <c r="O91" s="191"/>
    </row>
    <row r="92" spans="1:15" ht="29.4" customHeight="1">
      <c r="A92" s="227" t="s">
        <v>308</v>
      </c>
      <c r="B92" s="39" t="s">
        <v>309</v>
      </c>
      <c r="C92" s="39">
        <v>5</v>
      </c>
      <c r="D92" s="39" t="s">
        <v>40</v>
      </c>
      <c r="E92" s="39" t="s">
        <v>14</v>
      </c>
      <c r="F92" s="39">
        <v>100</v>
      </c>
      <c r="G92" s="39">
        <v>15</v>
      </c>
      <c r="H92" s="39">
        <v>16</v>
      </c>
      <c r="I92" s="39">
        <v>2</v>
      </c>
      <c r="J92" s="39">
        <f t="shared" si="0"/>
        <v>133</v>
      </c>
      <c r="K92" s="39" t="s">
        <v>15</v>
      </c>
      <c r="L92" s="39">
        <v>3401280</v>
      </c>
      <c r="M92" s="40">
        <f t="shared" si="1"/>
        <v>665</v>
      </c>
      <c r="N92" s="41"/>
      <c r="O92" s="191"/>
    </row>
    <row r="93" spans="1:15" ht="29.4" customHeight="1">
      <c r="A93" s="227" t="s">
        <v>310</v>
      </c>
      <c r="B93" s="39" t="s">
        <v>171</v>
      </c>
      <c r="C93" s="39">
        <v>3</v>
      </c>
      <c r="D93" s="39" t="s">
        <v>47</v>
      </c>
      <c r="E93" s="39" t="s">
        <v>14</v>
      </c>
      <c r="F93" s="39">
        <v>100</v>
      </c>
      <c r="G93" s="39">
        <v>10</v>
      </c>
      <c r="H93" s="39">
        <v>15</v>
      </c>
      <c r="I93" s="39">
        <v>20</v>
      </c>
      <c r="J93" s="39">
        <f t="shared" si="0"/>
        <v>145</v>
      </c>
      <c r="K93" s="39" t="s">
        <v>15</v>
      </c>
      <c r="L93" s="39">
        <v>3401280</v>
      </c>
      <c r="M93" s="40">
        <f t="shared" si="1"/>
        <v>435</v>
      </c>
      <c r="N93" s="41"/>
      <c r="O93" s="191"/>
    </row>
    <row r="94" spans="1:15" ht="29.4" customHeight="1">
      <c r="A94" s="227" t="s">
        <v>311</v>
      </c>
      <c r="B94" s="221" t="s">
        <v>50</v>
      </c>
      <c r="C94" s="39">
        <v>4</v>
      </c>
      <c r="D94" s="39" t="s">
        <v>41</v>
      </c>
      <c r="E94" s="39" t="s">
        <v>17</v>
      </c>
      <c r="F94" s="39">
        <v>150</v>
      </c>
      <c r="G94" s="39">
        <v>20</v>
      </c>
      <c r="H94" s="39">
        <v>17</v>
      </c>
      <c r="I94" s="39">
        <v>7</v>
      </c>
      <c r="J94" s="39">
        <f t="shared" si="0"/>
        <v>194</v>
      </c>
      <c r="K94" s="39" t="s">
        <v>15</v>
      </c>
      <c r="L94" s="39">
        <v>3401280</v>
      </c>
      <c r="M94" s="40">
        <f t="shared" si="1"/>
        <v>776</v>
      </c>
      <c r="N94" s="41"/>
      <c r="O94" s="191"/>
    </row>
    <row r="95" spans="1:15" ht="42.6" customHeight="1">
      <c r="A95" s="227" t="s">
        <v>312</v>
      </c>
      <c r="B95" s="46" t="s">
        <v>281</v>
      </c>
      <c r="C95" s="39">
        <v>4</v>
      </c>
      <c r="D95" s="39" t="s">
        <v>41</v>
      </c>
      <c r="E95" s="39" t="s">
        <v>21</v>
      </c>
      <c r="F95" s="39">
        <v>150</v>
      </c>
      <c r="G95" s="39">
        <v>20</v>
      </c>
      <c r="H95" s="39">
        <v>34</v>
      </c>
      <c r="I95" s="39">
        <v>4</v>
      </c>
      <c r="J95" s="39">
        <f t="shared" si="0"/>
        <v>208</v>
      </c>
      <c r="K95" s="39" t="s">
        <v>15</v>
      </c>
      <c r="L95" s="39">
        <v>3401280</v>
      </c>
      <c r="M95" s="40">
        <f t="shared" si="1"/>
        <v>832</v>
      </c>
      <c r="N95" s="41"/>
      <c r="O95" s="191"/>
    </row>
    <row r="96" spans="1:15" ht="28.2" customHeight="1">
      <c r="A96" s="227" t="s">
        <v>313</v>
      </c>
      <c r="B96" s="46" t="s">
        <v>46</v>
      </c>
      <c r="C96" s="39">
        <v>4</v>
      </c>
      <c r="D96" s="39" t="s">
        <v>47</v>
      </c>
      <c r="E96" s="39" t="s">
        <v>14</v>
      </c>
      <c r="F96" s="39">
        <v>100</v>
      </c>
      <c r="G96" s="39">
        <v>20</v>
      </c>
      <c r="H96" s="39">
        <v>17</v>
      </c>
      <c r="I96" s="39">
        <v>3</v>
      </c>
      <c r="J96" s="39">
        <f t="shared" si="0"/>
        <v>140</v>
      </c>
      <c r="K96" s="39" t="s">
        <v>15</v>
      </c>
      <c r="L96" s="39">
        <v>3401280</v>
      </c>
      <c r="M96" s="40">
        <f t="shared" si="1"/>
        <v>560</v>
      </c>
      <c r="N96" s="41"/>
      <c r="O96" s="191"/>
    </row>
    <row r="97" spans="1:17" ht="28.2" customHeight="1">
      <c r="A97" s="227" t="s">
        <v>314</v>
      </c>
      <c r="B97" s="46" t="s">
        <v>46</v>
      </c>
      <c r="C97" s="39">
        <v>4</v>
      </c>
      <c r="D97" s="39" t="s">
        <v>47</v>
      </c>
      <c r="E97" s="39" t="s">
        <v>14</v>
      </c>
      <c r="F97" s="39">
        <v>200</v>
      </c>
      <c r="G97" s="39">
        <v>20</v>
      </c>
      <c r="H97" s="39">
        <v>17</v>
      </c>
      <c r="I97" s="39">
        <v>3</v>
      </c>
      <c r="J97" s="39">
        <f>SUM(F97:I97)</f>
        <v>240</v>
      </c>
      <c r="K97" s="39" t="s">
        <v>15</v>
      </c>
      <c r="L97" s="39">
        <v>3401280</v>
      </c>
      <c r="M97" s="40">
        <f>C97*J97</f>
        <v>960</v>
      </c>
      <c r="N97" s="41"/>
      <c r="O97" s="191"/>
    </row>
    <row r="98" spans="1:17" ht="28.2" customHeight="1">
      <c r="A98" s="227" t="s">
        <v>315</v>
      </c>
      <c r="B98" s="46" t="s">
        <v>46</v>
      </c>
      <c r="C98" s="39">
        <v>4</v>
      </c>
      <c r="D98" s="39" t="s">
        <v>47</v>
      </c>
      <c r="E98" s="39" t="s">
        <v>20</v>
      </c>
      <c r="F98" s="39">
        <v>80</v>
      </c>
      <c r="G98" s="39"/>
      <c r="H98" s="39">
        <v>10</v>
      </c>
      <c r="I98" s="39">
        <v>2</v>
      </c>
      <c r="J98" s="39">
        <f t="shared" si="0"/>
        <v>92</v>
      </c>
      <c r="K98" s="39" t="s">
        <v>19</v>
      </c>
      <c r="L98" s="39">
        <v>3401280</v>
      </c>
      <c r="M98" s="40">
        <f>C98*J98</f>
        <v>368</v>
      </c>
      <c r="N98" s="41"/>
      <c r="O98" s="191"/>
    </row>
    <row r="99" spans="1:17" ht="28.2" customHeight="1">
      <c r="A99" s="227" t="s">
        <v>316</v>
      </c>
      <c r="B99" s="46" t="s">
        <v>46</v>
      </c>
      <c r="C99" s="39">
        <v>4</v>
      </c>
      <c r="D99" s="39" t="s">
        <v>41</v>
      </c>
      <c r="E99" s="39" t="s">
        <v>20</v>
      </c>
      <c r="F99" s="39">
        <v>80</v>
      </c>
      <c r="G99" s="39"/>
      <c r="H99" s="39">
        <v>4</v>
      </c>
      <c r="I99" s="39">
        <v>3</v>
      </c>
      <c r="J99" s="39">
        <f>SUM(F99:I99)</f>
        <v>87</v>
      </c>
      <c r="K99" s="39" t="s">
        <v>19</v>
      </c>
      <c r="L99" s="39">
        <v>3401280</v>
      </c>
      <c r="M99" s="40">
        <f>C99*J99</f>
        <v>348</v>
      </c>
      <c r="N99" s="41"/>
      <c r="O99" s="301"/>
    </row>
    <row r="100" spans="1:17" ht="28.2" customHeight="1">
      <c r="A100" s="228" t="s">
        <v>317</v>
      </c>
      <c r="B100" s="46" t="s">
        <v>46</v>
      </c>
      <c r="C100" s="39">
        <v>3</v>
      </c>
      <c r="D100" s="39" t="s">
        <v>47</v>
      </c>
      <c r="E100" s="48" t="s">
        <v>20</v>
      </c>
      <c r="F100" s="39">
        <v>70</v>
      </c>
      <c r="G100" s="39">
        <v>10</v>
      </c>
      <c r="H100" s="39">
        <v>4</v>
      </c>
      <c r="I100" s="39">
        <v>1</v>
      </c>
      <c r="J100" s="39">
        <f>SUM(F100:I100)</f>
        <v>85</v>
      </c>
      <c r="K100" s="39" t="s">
        <v>15</v>
      </c>
      <c r="L100" s="39">
        <v>3401280</v>
      </c>
      <c r="M100" s="49">
        <v>255</v>
      </c>
      <c r="N100" s="50"/>
      <c r="O100" s="192"/>
    </row>
    <row r="101" spans="1:17" ht="28.2" customHeight="1">
      <c r="A101" s="228" t="s">
        <v>318</v>
      </c>
      <c r="B101" s="46" t="s">
        <v>46</v>
      </c>
      <c r="C101" s="39">
        <v>3</v>
      </c>
      <c r="D101" s="39" t="s">
        <v>47</v>
      </c>
      <c r="E101" s="48" t="s">
        <v>20</v>
      </c>
      <c r="F101" s="39">
        <v>70</v>
      </c>
      <c r="G101" s="39">
        <v>10</v>
      </c>
      <c r="H101" s="39">
        <v>4</v>
      </c>
      <c r="I101" s="39">
        <v>1</v>
      </c>
      <c r="J101" s="39">
        <f>SUM(F101:I101)</f>
        <v>85</v>
      </c>
      <c r="K101" s="39" t="s">
        <v>15</v>
      </c>
      <c r="L101" s="39">
        <v>3401280</v>
      </c>
      <c r="M101" s="49">
        <v>255</v>
      </c>
      <c r="N101" s="50"/>
      <c r="O101" s="192"/>
      <c r="Q101" s="319"/>
    </row>
    <row r="102" spans="1:17" ht="54" customHeight="1">
      <c r="A102" s="228" t="s">
        <v>319</v>
      </c>
      <c r="B102" s="46" t="s">
        <v>159</v>
      </c>
      <c r="C102" s="39">
        <v>3</v>
      </c>
      <c r="D102" s="39" t="s">
        <v>305</v>
      </c>
      <c r="E102" s="48" t="s">
        <v>20</v>
      </c>
      <c r="F102" s="39">
        <v>70</v>
      </c>
      <c r="G102" s="39">
        <v>10</v>
      </c>
      <c r="H102" s="39">
        <v>4</v>
      </c>
      <c r="I102" s="39">
        <v>1</v>
      </c>
      <c r="J102" s="39">
        <f>SUM(F102:I102)</f>
        <v>85</v>
      </c>
      <c r="K102" s="39" t="s">
        <v>15</v>
      </c>
      <c r="L102" s="39">
        <v>3401280</v>
      </c>
      <c r="M102" s="49">
        <v>255</v>
      </c>
      <c r="N102" s="50"/>
      <c r="O102" s="192"/>
      <c r="Q102" s="319"/>
    </row>
    <row r="103" spans="1:17" ht="16.5" customHeight="1">
      <c r="A103" s="320" t="s">
        <v>320</v>
      </c>
      <c r="B103" s="321"/>
      <c r="C103" s="322"/>
      <c r="D103" s="323"/>
      <c r="E103" s="321"/>
      <c r="F103" s="324"/>
      <c r="G103" s="324"/>
      <c r="H103" s="324"/>
      <c r="I103" s="324"/>
      <c r="J103" s="324"/>
      <c r="K103" s="324"/>
      <c r="L103" s="324"/>
      <c r="M103" s="51"/>
      <c r="N103" s="324"/>
      <c r="O103" s="325"/>
    </row>
    <row r="104" spans="1:17" s="333" customFormat="1" ht="37.799999999999997" customHeight="1">
      <c r="A104" s="499" t="s">
        <v>321</v>
      </c>
      <c r="B104" s="500"/>
      <c r="C104" s="500"/>
      <c r="D104" s="500"/>
      <c r="E104" s="500"/>
      <c r="F104" s="500"/>
      <c r="G104" s="500"/>
      <c r="H104" s="500"/>
      <c r="I104" s="500"/>
      <c r="J104" s="500"/>
      <c r="K104" s="500"/>
      <c r="L104" s="500"/>
      <c r="M104" s="500"/>
      <c r="N104" s="500"/>
      <c r="O104" s="501"/>
    </row>
    <row r="105" spans="1:17" ht="54.6" customHeight="1">
      <c r="A105" s="227" t="s">
        <v>322</v>
      </c>
      <c r="B105" s="39" t="s">
        <v>92</v>
      </c>
      <c r="C105" s="39">
        <v>3</v>
      </c>
      <c r="D105" s="39" t="s">
        <v>40</v>
      </c>
      <c r="E105" s="39" t="s">
        <v>23</v>
      </c>
      <c r="F105" s="39">
        <v>180</v>
      </c>
      <c r="G105" s="39">
        <v>20</v>
      </c>
      <c r="H105" s="39">
        <v>22</v>
      </c>
      <c r="I105" s="39">
        <v>2</v>
      </c>
      <c r="J105" s="39">
        <f t="shared" ref="J105:J135" si="2">SUM(F105:I105)</f>
        <v>224</v>
      </c>
      <c r="K105" s="39" t="s">
        <v>15</v>
      </c>
      <c r="L105" s="39">
        <v>3401280</v>
      </c>
      <c r="M105" s="40">
        <f t="shared" ref="M105:M135" si="3">C105*J105</f>
        <v>672</v>
      </c>
      <c r="N105" s="41"/>
      <c r="O105" s="191"/>
    </row>
    <row r="106" spans="1:17" ht="30.6" customHeight="1">
      <c r="A106" s="228" t="s">
        <v>194</v>
      </c>
      <c r="B106" s="39" t="s">
        <v>92</v>
      </c>
      <c r="C106" s="39">
        <v>2</v>
      </c>
      <c r="D106" s="39" t="s">
        <v>62</v>
      </c>
      <c r="E106" s="39" t="s">
        <v>16</v>
      </c>
      <c r="F106" s="39">
        <v>93</v>
      </c>
      <c r="G106" s="39">
        <v>13</v>
      </c>
      <c r="H106" s="39">
        <v>15</v>
      </c>
      <c r="I106" s="39">
        <v>13</v>
      </c>
      <c r="J106" s="39">
        <f t="shared" si="2"/>
        <v>134</v>
      </c>
      <c r="K106" s="39" t="s">
        <v>15</v>
      </c>
      <c r="L106" s="39">
        <v>3401280</v>
      </c>
      <c r="M106" s="40">
        <f t="shared" si="3"/>
        <v>268</v>
      </c>
      <c r="N106" s="41"/>
      <c r="O106" s="191"/>
    </row>
    <row r="107" spans="1:17" ht="30.6" customHeight="1">
      <c r="A107" s="227" t="s">
        <v>323</v>
      </c>
      <c r="B107" s="39" t="s">
        <v>92</v>
      </c>
      <c r="C107" s="39">
        <v>3</v>
      </c>
      <c r="D107" s="39" t="s">
        <v>47</v>
      </c>
      <c r="E107" s="189" t="s">
        <v>324</v>
      </c>
      <c r="F107" s="39">
        <v>80</v>
      </c>
      <c r="G107" s="39">
        <v>10</v>
      </c>
      <c r="H107" s="189">
        <v>10</v>
      </c>
      <c r="I107" s="39">
        <v>1</v>
      </c>
      <c r="J107" s="189">
        <f t="shared" si="2"/>
        <v>101</v>
      </c>
      <c r="K107" s="220" t="s">
        <v>15</v>
      </c>
      <c r="L107" s="39">
        <v>3401280</v>
      </c>
      <c r="M107" s="190">
        <f t="shared" si="3"/>
        <v>303</v>
      </c>
      <c r="N107" s="41"/>
      <c r="O107" s="191"/>
    </row>
    <row r="108" spans="1:17" ht="30.6" customHeight="1">
      <c r="A108" s="227" t="s">
        <v>325</v>
      </c>
      <c r="B108" s="39" t="s">
        <v>92</v>
      </c>
      <c r="C108" s="39">
        <v>2</v>
      </c>
      <c r="D108" s="39" t="s">
        <v>22</v>
      </c>
      <c r="E108" s="39" t="s">
        <v>326</v>
      </c>
      <c r="F108" s="39">
        <v>81</v>
      </c>
      <c r="G108" s="39">
        <v>11</v>
      </c>
      <c r="H108" s="39">
        <v>11</v>
      </c>
      <c r="I108" s="39">
        <v>2</v>
      </c>
      <c r="J108" s="39">
        <f t="shared" si="2"/>
        <v>105</v>
      </c>
      <c r="K108" s="39" t="s">
        <v>15</v>
      </c>
      <c r="L108" s="39">
        <v>3401280</v>
      </c>
      <c r="M108" s="40">
        <f t="shared" si="3"/>
        <v>210</v>
      </c>
      <c r="N108" s="41"/>
      <c r="O108" s="191"/>
    </row>
    <row r="109" spans="1:17" ht="30.6" customHeight="1">
      <c r="A109" s="227" t="s">
        <v>327</v>
      </c>
      <c r="B109" s="39" t="s">
        <v>159</v>
      </c>
      <c r="C109" s="39">
        <v>3</v>
      </c>
      <c r="D109" s="39" t="s">
        <v>47</v>
      </c>
      <c r="E109" s="189" t="s">
        <v>324</v>
      </c>
      <c r="F109" s="39">
        <v>80</v>
      </c>
      <c r="G109" s="39">
        <v>10</v>
      </c>
      <c r="H109" s="189">
        <v>10</v>
      </c>
      <c r="I109" s="39">
        <v>1</v>
      </c>
      <c r="J109" s="189">
        <f t="shared" si="2"/>
        <v>101</v>
      </c>
      <c r="K109" s="220" t="s">
        <v>15</v>
      </c>
      <c r="L109" s="39">
        <v>3401280</v>
      </c>
      <c r="M109" s="190">
        <f t="shared" si="3"/>
        <v>303</v>
      </c>
      <c r="N109" s="41"/>
      <c r="O109" s="191"/>
    </row>
    <row r="110" spans="1:17" ht="30.6" customHeight="1">
      <c r="A110" s="227" t="s">
        <v>328</v>
      </c>
      <c r="B110" s="39" t="s">
        <v>159</v>
      </c>
      <c r="C110" s="39">
        <v>3</v>
      </c>
      <c r="D110" s="39" t="s">
        <v>47</v>
      </c>
      <c r="E110" s="39" t="s">
        <v>326</v>
      </c>
      <c r="F110" s="39">
        <v>40</v>
      </c>
      <c r="G110" s="39">
        <v>10</v>
      </c>
      <c r="H110" s="39">
        <v>5</v>
      </c>
      <c r="I110" s="39">
        <v>2</v>
      </c>
      <c r="J110" s="39">
        <f t="shared" si="2"/>
        <v>57</v>
      </c>
      <c r="K110" s="39" t="s">
        <v>15</v>
      </c>
      <c r="L110" s="39">
        <v>3401280</v>
      </c>
      <c r="M110" s="40">
        <f t="shared" si="3"/>
        <v>171</v>
      </c>
      <c r="N110" s="41"/>
      <c r="O110" s="191"/>
    </row>
    <row r="111" spans="1:17" ht="30.6" customHeight="1">
      <c r="A111" s="227" t="s">
        <v>329</v>
      </c>
      <c r="B111" s="39" t="s">
        <v>159</v>
      </c>
      <c r="C111" s="39">
        <v>3</v>
      </c>
      <c r="D111" s="39" t="s">
        <v>47</v>
      </c>
      <c r="E111" s="39" t="s">
        <v>20</v>
      </c>
      <c r="F111" s="39">
        <v>99</v>
      </c>
      <c r="G111" s="39">
        <v>10</v>
      </c>
      <c r="H111" s="39">
        <v>4</v>
      </c>
      <c r="I111" s="39">
        <v>2</v>
      </c>
      <c r="J111" s="39">
        <f t="shared" si="2"/>
        <v>115</v>
      </c>
      <c r="K111" s="39" t="s">
        <v>19</v>
      </c>
      <c r="L111" s="39">
        <v>3401280</v>
      </c>
      <c r="M111" s="40">
        <f t="shared" si="3"/>
        <v>345</v>
      </c>
      <c r="N111" s="41"/>
      <c r="O111" s="191"/>
    </row>
    <row r="112" spans="1:17" ht="30.6" customHeight="1">
      <c r="A112" s="227" t="s">
        <v>330</v>
      </c>
      <c r="B112" s="39" t="s">
        <v>159</v>
      </c>
      <c r="C112" s="39">
        <v>3</v>
      </c>
      <c r="D112" s="39" t="s">
        <v>47</v>
      </c>
      <c r="E112" s="39" t="s">
        <v>20</v>
      </c>
      <c r="F112" s="39">
        <v>100</v>
      </c>
      <c r="G112" s="39">
        <v>10</v>
      </c>
      <c r="H112" s="39">
        <v>6</v>
      </c>
      <c r="I112" s="39">
        <v>2</v>
      </c>
      <c r="J112" s="39">
        <f t="shared" si="2"/>
        <v>118</v>
      </c>
      <c r="K112" s="39" t="s">
        <v>15</v>
      </c>
      <c r="L112" s="39">
        <v>3401280</v>
      </c>
      <c r="M112" s="40">
        <f t="shared" si="3"/>
        <v>354</v>
      </c>
      <c r="N112" s="41"/>
      <c r="O112" s="191"/>
    </row>
    <row r="113" spans="1:15" ht="30.6" customHeight="1">
      <c r="A113" s="227" t="s">
        <v>331</v>
      </c>
      <c r="B113" s="39" t="s">
        <v>159</v>
      </c>
      <c r="C113" s="39">
        <v>3</v>
      </c>
      <c r="D113" s="39" t="s">
        <v>47</v>
      </c>
      <c r="E113" s="39" t="s">
        <v>20</v>
      </c>
      <c r="F113" s="39">
        <v>70</v>
      </c>
      <c r="G113" s="39">
        <v>10</v>
      </c>
      <c r="H113" s="39">
        <v>6</v>
      </c>
      <c r="I113" s="39">
        <v>2</v>
      </c>
      <c r="J113" s="39">
        <f t="shared" si="2"/>
        <v>88</v>
      </c>
      <c r="K113" s="39" t="s">
        <v>15</v>
      </c>
      <c r="L113" s="39">
        <v>3401280</v>
      </c>
      <c r="M113" s="40">
        <f t="shared" si="3"/>
        <v>264</v>
      </c>
      <c r="N113" s="41"/>
      <c r="O113" s="191"/>
    </row>
    <row r="114" spans="1:15" ht="32.4" customHeight="1">
      <c r="A114" s="228" t="s">
        <v>332</v>
      </c>
      <c r="B114" s="39" t="s">
        <v>54</v>
      </c>
      <c r="C114" s="39">
        <v>3</v>
      </c>
      <c r="D114" s="39" t="s">
        <v>47</v>
      </c>
      <c r="E114" s="39" t="s">
        <v>14</v>
      </c>
      <c r="F114" s="39">
        <v>220</v>
      </c>
      <c r="G114" s="39"/>
      <c r="H114" s="39">
        <v>20</v>
      </c>
      <c r="I114" s="39"/>
      <c r="J114" s="39">
        <f t="shared" si="2"/>
        <v>240</v>
      </c>
      <c r="K114" s="39" t="s">
        <v>15</v>
      </c>
      <c r="L114" s="39">
        <v>3401280</v>
      </c>
      <c r="M114" s="40">
        <f t="shared" si="3"/>
        <v>720</v>
      </c>
      <c r="N114" s="41"/>
      <c r="O114" s="191"/>
    </row>
    <row r="115" spans="1:15" ht="28.95" customHeight="1">
      <c r="A115" s="227" t="s">
        <v>333</v>
      </c>
      <c r="B115" s="39" t="s">
        <v>171</v>
      </c>
      <c r="C115" s="39">
        <v>3</v>
      </c>
      <c r="D115" s="39" t="s">
        <v>47</v>
      </c>
      <c r="E115" s="39" t="s">
        <v>14</v>
      </c>
      <c r="F115" s="39">
        <v>280</v>
      </c>
      <c r="G115" s="39">
        <v>10</v>
      </c>
      <c r="H115" s="39">
        <v>15</v>
      </c>
      <c r="I115" s="39">
        <v>20</v>
      </c>
      <c r="J115" s="39">
        <f t="shared" si="2"/>
        <v>325</v>
      </c>
      <c r="K115" s="39" t="s">
        <v>15</v>
      </c>
      <c r="L115" s="39">
        <v>3401280</v>
      </c>
      <c r="M115" s="40">
        <f t="shared" si="3"/>
        <v>975</v>
      </c>
      <c r="N115" s="41"/>
      <c r="O115" s="191"/>
    </row>
    <row r="116" spans="1:15" ht="42" customHeight="1">
      <c r="A116" s="227" t="s">
        <v>334</v>
      </c>
      <c r="B116" s="39" t="s">
        <v>171</v>
      </c>
      <c r="C116" s="39">
        <v>3</v>
      </c>
      <c r="D116" s="39" t="s">
        <v>47</v>
      </c>
      <c r="E116" s="39" t="s">
        <v>14</v>
      </c>
      <c r="F116" s="39">
        <v>280</v>
      </c>
      <c r="G116" s="39">
        <v>10</v>
      </c>
      <c r="H116" s="39">
        <v>15</v>
      </c>
      <c r="I116" s="39">
        <v>20</v>
      </c>
      <c r="J116" s="39">
        <f t="shared" si="2"/>
        <v>325</v>
      </c>
      <c r="K116" s="39" t="s">
        <v>15</v>
      </c>
      <c r="L116" s="39">
        <v>3401280</v>
      </c>
      <c r="M116" s="40">
        <f t="shared" si="3"/>
        <v>975</v>
      </c>
      <c r="N116" s="41"/>
      <c r="O116" s="191"/>
    </row>
    <row r="117" spans="1:15" ht="28.95" customHeight="1">
      <c r="A117" s="227" t="s">
        <v>335</v>
      </c>
      <c r="B117" s="39" t="s">
        <v>171</v>
      </c>
      <c r="C117" s="39">
        <v>3</v>
      </c>
      <c r="D117" s="39" t="s">
        <v>47</v>
      </c>
      <c r="E117" s="39" t="s">
        <v>14</v>
      </c>
      <c r="F117" s="39">
        <v>280</v>
      </c>
      <c r="G117" s="39">
        <v>10</v>
      </c>
      <c r="H117" s="39">
        <v>15</v>
      </c>
      <c r="I117" s="39">
        <v>20</v>
      </c>
      <c r="J117" s="39">
        <f t="shared" si="2"/>
        <v>325</v>
      </c>
      <c r="K117" s="39" t="s">
        <v>15</v>
      </c>
      <c r="L117" s="39">
        <v>3401280</v>
      </c>
      <c r="M117" s="40">
        <f t="shared" si="3"/>
        <v>975</v>
      </c>
      <c r="N117" s="41"/>
      <c r="O117" s="191"/>
    </row>
    <row r="118" spans="1:15" ht="28.95" customHeight="1">
      <c r="A118" s="227" t="s">
        <v>336</v>
      </c>
      <c r="B118" s="39" t="s">
        <v>171</v>
      </c>
      <c r="C118" s="39">
        <v>3</v>
      </c>
      <c r="D118" s="39" t="s">
        <v>47</v>
      </c>
      <c r="E118" s="39" t="s">
        <v>14</v>
      </c>
      <c r="F118" s="39">
        <v>259</v>
      </c>
      <c r="G118" s="39">
        <v>11</v>
      </c>
      <c r="H118" s="39">
        <v>15</v>
      </c>
      <c r="I118" s="39">
        <v>29</v>
      </c>
      <c r="J118" s="39">
        <f t="shared" si="2"/>
        <v>314</v>
      </c>
      <c r="K118" s="39" t="s">
        <v>15</v>
      </c>
      <c r="L118" s="39">
        <v>3401280</v>
      </c>
      <c r="M118" s="40">
        <f t="shared" si="3"/>
        <v>942</v>
      </c>
      <c r="N118" s="41"/>
      <c r="O118" s="191"/>
    </row>
    <row r="119" spans="1:15" ht="28.95" customHeight="1">
      <c r="A119" s="227" t="s">
        <v>337</v>
      </c>
      <c r="B119" s="39" t="s">
        <v>171</v>
      </c>
      <c r="C119" s="39">
        <v>3</v>
      </c>
      <c r="D119" s="39" t="s">
        <v>47</v>
      </c>
      <c r="E119" s="39" t="s">
        <v>14</v>
      </c>
      <c r="F119" s="39">
        <v>259</v>
      </c>
      <c r="G119" s="39">
        <v>11</v>
      </c>
      <c r="H119" s="39">
        <v>15</v>
      </c>
      <c r="I119" s="39">
        <v>29</v>
      </c>
      <c r="J119" s="39">
        <f t="shared" si="2"/>
        <v>314</v>
      </c>
      <c r="K119" s="39" t="s">
        <v>15</v>
      </c>
      <c r="L119" s="39">
        <v>3401280</v>
      </c>
      <c r="M119" s="40">
        <f t="shared" si="3"/>
        <v>942</v>
      </c>
      <c r="N119" s="41"/>
      <c r="O119" s="191"/>
    </row>
    <row r="120" spans="1:15" ht="28.95" customHeight="1">
      <c r="A120" s="227" t="s">
        <v>63</v>
      </c>
      <c r="B120" s="39" t="s">
        <v>171</v>
      </c>
      <c r="C120" s="39">
        <v>2</v>
      </c>
      <c r="D120" s="39" t="s">
        <v>47</v>
      </c>
      <c r="E120" s="39" t="s">
        <v>23</v>
      </c>
      <c r="F120" s="39">
        <v>150</v>
      </c>
      <c r="G120" s="39"/>
      <c r="H120" s="39">
        <v>7</v>
      </c>
      <c r="I120" s="39">
        <v>3</v>
      </c>
      <c r="J120" s="39">
        <f t="shared" si="2"/>
        <v>160</v>
      </c>
      <c r="K120" s="39" t="s">
        <v>15</v>
      </c>
      <c r="L120" s="39">
        <v>3401280</v>
      </c>
      <c r="M120" s="40">
        <f t="shared" si="3"/>
        <v>320</v>
      </c>
      <c r="N120" s="41"/>
      <c r="O120" s="191"/>
    </row>
    <row r="121" spans="1:15" ht="28.95" customHeight="1">
      <c r="A121" s="227" t="s">
        <v>44</v>
      </c>
      <c r="B121" s="39" t="s">
        <v>171</v>
      </c>
      <c r="C121" s="39">
        <v>3</v>
      </c>
      <c r="D121" s="39" t="s">
        <v>55</v>
      </c>
      <c r="E121" s="39" t="s">
        <v>14</v>
      </c>
      <c r="F121" s="39">
        <v>300</v>
      </c>
      <c r="G121" s="39"/>
      <c r="H121" s="39">
        <v>26</v>
      </c>
      <c r="I121" s="39">
        <v>4</v>
      </c>
      <c r="J121" s="39">
        <f t="shared" si="2"/>
        <v>330</v>
      </c>
      <c r="K121" s="39" t="s">
        <v>15</v>
      </c>
      <c r="L121" s="39">
        <v>3401280</v>
      </c>
      <c r="M121" s="40">
        <f t="shared" si="3"/>
        <v>990</v>
      </c>
      <c r="N121" s="41"/>
      <c r="O121" s="191"/>
    </row>
    <row r="122" spans="1:15" ht="42.6" customHeight="1">
      <c r="A122" s="227" t="s">
        <v>338</v>
      </c>
      <c r="B122" s="39" t="s">
        <v>171</v>
      </c>
      <c r="C122" s="39">
        <v>5</v>
      </c>
      <c r="D122" s="39" t="s">
        <v>47</v>
      </c>
      <c r="E122" s="39" t="s">
        <v>14</v>
      </c>
      <c r="F122" s="39">
        <v>260</v>
      </c>
      <c r="G122" s="39">
        <v>15</v>
      </c>
      <c r="H122" s="39">
        <v>16</v>
      </c>
      <c r="I122" s="39">
        <v>2</v>
      </c>
      <c r="J122" s="39">
        <f t="shared" si="2"/>
        <v>293</v>
      </c>
      <c r="K122" s="39" t="s">
        <v>15</v>
      </c>
      <c r="L122" s="39">
        <v>3401280</v>
      </c>
      <c r="M122" s="40">
        <f t="shared" si="3"/>
        <v>1465</v>
      </c>
      <c r="N122" s="41"/>
      <c r="O122" s="191"/>
    </row>
    <row r="123" spans="1:15" ht="28.95" customHeight="1">
      <c r="A123" s="227" t="s">
        <v>339</v>
      </c>
      <c r="B123" s="39" t="s">
        <v>172</v>
      </c>
      <c r="C123" s="39">
        <v>3</v>
      </c>
      <c r="D123" s="39" t="s">
        <v>47</v>
      </c>
      <c r="E123" s="39" t="s">
        <v>14</v>
      </c>
      <c r="F123" s="39">
        <v>259</v>
      </c>
      <c r="G123" s="39">
        <v>11</v>
      </c>
      <c r="H123" s="39">
        <v>15</v>
      </c>
      <c r="I123" s="39">
        <v>29</v>
      </c>
      <c r="J123" s="39">
        <f t="shared" si="2"/>
        <v>314</v>
      </c>
      <c r="K123" s="39" t="s">
        <v>15</v>
      </c>
      <c r="L123" s="39">
        <v>3401280</v>
      </c>
      <c r="M123" s="40">
        <f t="shared" si="3"/>
        <v>942</v>
      </c>
      <c r="N123" s="41"/>
      <c r="O123" s="191"/>
    </row>
    <row r="124" spans="1:15" ht="43.2" customHeight="1">
      <c r="A124" s="326" t="s">
        <v>56</v>
      </c>
      <c r="B124" s="221" t="s">
        <v>53</v>
      </c>
      <c r="C124" s="39">
        <v>4</v>
      </c>
      <c r="D124" s="39" t="s">
        <v>47</v>
      </c>
      <c r="E124" s="39" t="s">
        <v>18</v>
      </c>
      <c r="F124" s="39">
        <v>100</v>
      </c>
      <c r="G124" s="39">
        <v>10</v>
      </c>
      <c r="H124" s="39">
        <v>12</v>
      </c>
      <c r="I124" s="39">
        <v>1</v>
      </c>
      <c r="J124" s="39">
        <f t="shared" si="2"/>
        <v>123</v>
      </c>
      <c r="K124" s="39" t="s">
        <v>19</v>
      </c>
      <c r="L124" s="39">
        <v>3401280</v>
      </c>
      <c r="M124" s="40">
        <f t="shared" si="3"/>
        <v>492</v>
      </c>
      <c r="N124" s="41"/>
      <c r="O124" s="191"/>
    </row>
    <row r="125" spans="1:15" ht="43.2" customHeight="1">
      <c r="A125" s="227" t="s">
        <v>340</v>
      </c>
      <c r="B125" s="221" t="s">
        <v>53</v>
      </c>
      <c r="C125" s="39">
        <v>4</v>
      </c>
      <c r="D125" s="39" t="s">
        <v>47</v>
      </c>
      <c r="E125" s="39" t="s">
        <v>21</v>
      </c>
      <c r="F125" s="39">
        <v>250</v>
      </c>
      <c r="G125" s="39">
        <v>20</v>
      </c>
      <c r="H125" s="39">
        <v>34</v>
      </c>
      <c r="I125" s="39">
        <v>4</v>
      </c>
      <c r="J125" s="39">
        <f t="shared" si="2"/>
        <v>308</v>
      </c>
      <c r="K125" s="39" t="s">
        <v>15</v>
      </c>
      <c r="L125" s="39">
        <v>3401280</v>
      </c>
      <c r="M125" s="40">
        <f t="shared" si="3"/>
        <v>1232</v>
      </c>
      <c r="N125" s="41"/>
      <c r="O125" s="191"/>
    </row>
    <row r="126" spans="1:15" ht="29.4" customHeight="1">
      <c r="A126" s="227" t="s">
        <v>24</v>
      </c>
      <c r="B126" s="46" t="s">
        <v>48</v>
      </c>
      <c r="C126" s="39">
        <v>3</v>
      </c>
      <c r="D126" s="39" t="s">
        <v>47</v>
      </c>
      <c r="E126" s="39" t="s">
        <v>23</v>
      </c>
      <c r="F126" s="39">
        <v>200</v>
      </c>
      <c r="G126" s="39"/>
      <c r="H126" s="39">
        <v>16</v>
      </c>
      <c r="I126" s="39">
        <v>4</v>
      </c>
      <c r="J126" s="39">
        <f>SUM(F126:I126)</f>
        <v>220</v>
      </c>
      <c r="K126" s="39" t="s">
        <v>19</v>
      </c>
      <c r="L126" s="39">
        <v>3401280</v>
      </c>
      <c r="M126" s="40">
        <f>C126*J126</f>
        <v>660</v>
      </c>
      <c r="N126" s="41"/>
      <c r="O126" s="191"/>
    </row>
    <row r="127" spans="1:15" ht="30" customHeight="1">
      <c r="A127" s="228" t="s">
        <v>341</v>
      </c>
      <c r="B127" s="46" t="s">
        <v>48</v>
      </c>
      <c r="C127" s="48">
        <v>5</v>
      </c>
      <c r="D127" s="39" t="s">
        <v>47</v>
      </c>
      <c r="E127" s="48" t="s">
        <v>14</v>
      </c>
      <c r="F127" s="48">
        <v>280</v>
      </c>
      <c r="G127" s="48">
        <v>10</v>
      </c>
      <c r="H127" s="48">
        <v>17</v>
      </c>
      <c r="I127" s="48">
        <v>3</v>
      </c>
      <c r="J127" s="48">
        <f t="shared" si="2"/>
        <v>310</v>
      </c>
      <c r="K127" s="48" t="s">
        <v>15</v>
      </c>
      <c r="L127" s="39">
        <v>3401280</v>
      </c>
      <c r="M127" s="49">
        <f t="shared" si="3"/>
        <v>1550</v>
      </c>
      <c r="N127" s="50"/>
      <c r="O127" s="192"/>
    </row>
    <row r="128" spans="1:15" ht="40.200000000000003" customHeight="1">
      <c r="A128" s="227" t="s">
        <v>342</v>
      </c>
      <c r="B128" s="46" t="s">
        <v>48</v>
      </c>
      <c r="C128" s="39">
        <v>3</v>
      </c>
      <c r="D128" s="39" t="s">
        <v>47</v>
      </c>
      <c r="E128" s="39" t="s">
        <v>26</v>
      </c>
      <c r="F128" s="39">
        <v>110</v>
      </c>
      <c r="G128" s="39"/>
      <c r="H128" s="39">
        <v>15</v>
      </c>
      <c r="I128" s="39"/>
      <c r="J128" s="39">
        <f t="shared" si="2"/>
        <v>125</v>
      </c>
      <c r="K128" s="39" t="s">
        <v>15</v>
      </c>
      <c r="L128" s="39">
        <v>3401280</v>
      </c>
      <c r="M128" s="40">
        <f t="shared" si="3"/>
        <v>375</v>
      </c>
      <c r="N128" s="41"/>
      <c r="O128" s="191"/>
    </row>
    <row r="129" spans="1:15" ht="29.4" customHeight="1">
      <c r="A129" s="222" t="s">
        <v>343</v>
      </c>
      <c r="B129" s="46" t="s">
        <v>48</v>
      </c>
      <c r="C129" s="223">
        <v>2</v>
      </c>
      <c r="D129" s="223" t="s">
        <v>22</v>
      </c>
      <c r="E129" s="224" t="s">
        <v>326</v>
      </c>
      <c r="F129" s="223">
        <v>81</v>
      </c>
      <c r="G129" s="223">
        <v>11</v>
      </c>
      <c r="H129" s="224">
        <v>7</v>
      </c>
      <c r="I129" s="223">
        <v>8</v>
      </c>
      <c r="J129" s="224">
        <f t="shared" si="2"/>
        <v>107</v>
      </c>
      <c r="K129" s="223" t="s">
        <v>15</v>
      </c>
      <c r="L129" s="39">
        <v>3401280</v>
      </c>
      <c r="M129" s="225">
        <f t="shared" si="3"/>
        <v>214</v>
      </c>
      <c r="N129" s="226"/>
      <c r="O129" s="195"/>
    </row>
    <row r="130" spans="1:15" ht="28.95" customHeight="1">
      <c r="A130" s="227" t="s">
        <v>344</v>
      </c>
      <c r="B130" s="46" t="s">
        <v>48</v>
      </c>
      <c r="C130" s="39">
        <v>3</v>
      </c>
      <c r="D130" s="39" t="s">
        <v>47</v>
      </c>
      <c r="E130" s="39" t="s">
        <v>326</v>
      </c>
      <c r="F130" s="39">
        <v>100</v>
      </c>
      <c r="G130" s="39">
        <v>10</v>
      </c>
      <c r="H130" s="39">
        <v>16</v>
      </c>
      <c r="I130" s="39">
        <v>4</v>
      </c>
      <c r="J130" s="39">
        <f t="shared" si="2"/>
        <v>130</v>
      </c>
      <c r="K130" s="39" t="s">
        <v>15</v>
      </c>
      <c r="L130" s="39">
        <v>3401280</v>
      </c>
      <c r="M130" s="40">
        <f t="shared" si="3"/>
        <v>390</v>
      </c>
      <c r="N130" s="41"/>
      <c r="O130" s="191"/>
    </row>
    <row r="131" spans="1:15" ht="28.95" customHeight="1">
      <c r="A131" s="227" t="s">
        <v>57</v>
      </c>
      <c r="B131" s="39" t="s">
        <v>48</v>
      </c>
      <c r="C131" s="39">
        <v>4</v>
      </c>
      <c r="D131" s="39" t="s">
        <v>40</v>
      </c>
      <c r="E131" s="39" t="s">
        <v>25</v>
      </c>
      <c r="F131" s="39">
        <v>26</v>
      </c>
      <c r="G131" s="39">
        <v>3</v>
      </c>
      <c r="H131" s="39">
        <v>7</v>
      </c>
      <c r="I131" s="39">
        <v>1</v>
      </c>
      <c r="J131" s="39">
        <f t="shared" si="2"/>
        <v>37</v>
      </c>
      <c r="K131" s="39" t="s">
        <v>19</v>
      </c>
      <c r="L131" s="39">
        <v>3401280</v>
      </c>
      <c r="M131" s="40">
        <f>C131*J131</f>
        <v>148</v>
      </c>
      <c r="N131" s="41"/>
      <c r="O131" s="191"/>
    </row>
    <row r="132" spans="1:15" ht="28.95" customHeight="1">
      <c r="A132" s="227" t="s">
        <v>345</v>
      </c>
      <c r="B132" s="46" t="s">
        <v>48</v>
      </c>
      <c r="C132" s="39">
        <v>4</v>
      </c>
      <c r="D132" s="39" t="s">
        <v>47</v>
      </c>
      <c r="E132" s="39" t="s">
        <v>14</v>
      </c>
      <c r="F132" s="39">
        <v>200</v>
      </c>
      <c r="G132" s="39">
        <v>20</v>
      </c>
      <c r="H132" s="39">
        <v>17</v>
      </c>
      <c r="I132" s="39">
        <v>3</v>
      </c>
      <c r="J132" s="39">
        <f t="shared" si="2"/>
        <v>240</v>
      </c>
      <c r="K132" s="39" t="s">
        <v>15</v>
      </c>
      <c r="L132" s="39">
        <v>3401280</v>
      </c>
      <c r="M132" s="40">
        <f>C132*J132</f>
        <v>960</v>
      </c>
      <c r="N132" s="41"/>
      <c r="O132" s="191"/>
    </row>
    <row r="133" spans="1:15" ht="28.95" customHeight="1">
      <c r="A133" s="227" t="s">
        <v>346</v>
      </c>
      <c r="B133" s="48" t="s">
        <v>153</v>
      </c>
      <c r="C133" s="46">
        <v>3</v>
      </c>
      <c r="D133" s="39" t="s">
        <v>22</v>
      </c>
      <c r="E133" s="39" t="s">
        <v>14</v>
      </c>
      <c r="F133" s="39">
        <v>126</v>
      </c>
      <c r="G133" s="39">
        <v>10</v>
      </c>
      <c r="H133" s="39">
        <v>12</v>
      </c>
      <c r="I133" s="39">
        <v>10</v>
      </c>
      <c r="J133" s="39">
        <f t="shared" si="2"/>
        <v>158</v>
      </c>
      <c r="K133" s="39" t="s">
        <v>15</v>
      </c>
      <c r="L133" s="39">
        <v>3401280</v>
      </c>
      <c r="M133" s="40">
        <f t="shared" si="3"/>
        <v>474</v>
      </c>
      <c r="N133" s="39"/>
      <c r="O133" s="191"/>
    </row>
    <row r="134" spans="1:15" ht="27.6" customHeight="1">
      <c r="A134" s="227" t="s">
        <v>347</v>
      </c>
      <c r="B134" s="48" t="s">
        <v>153</v>
      </c>
      <c r="C134" s="39">
        <v>2</v>
      </c>
      <c r="D134" s="39" t="s">
        <v>47</v>
      </c>
      <c r="E134" s="39" t="s">
        <v>16</v>
      </c>
      <c r="F134" s="39">
        <v>93</v>
      </c>
      <c r="G134" s="39">
        <v>13</v>
      </c>
      <c r="H134" s="39">
        <v>15</v>
      </c>
      <c r="I134" s="39">
        <v>13</v>
      </c>
      <c r="J134" s="39">
        <f t="shared" si="2"/>
        <v>134</v>
      </c>
      <c r="K134" s="39" t="s">
        <v>15</v>
      </c>
      <c r="L134" s="39">
        <v>3401280</v>
      </c>
      <c r="M134" s="40">
        <f t="shared" si="3"/>
        <v>268</v>
      </c>
      <c r="N134" s="41"/>
      <c r="O134" s="191"/>
    </row>
    <row r="135" spans="1:15" ht="29.4" customHeight="1">
      <c r="A135" s="227" t="s">
        <v>195</v>
      </c>
      <c r="B135" s="48" t="s">
        <v>153</v>
      </c>
      <c r="C135" s="39">
        <v>3</v>
      </c>
      <c r="D135" s="39" t="s">
        <v>62</v>
      </c>
      <c r="E135" s="39" t="s">
        <v>16</v>
      </c>
      <c r="F135" s="39">
        <v>93</v>
      </c>
      <c r="G135" s="39">
        <v>13</v>
      </c>
      <c r="H135" s="39">
        <v>15</v>
      </c>
      <c r="I135" s="39">
        <v>13</v>
      </c>
      <c r="J135" s="39">
        <f t="shared" si="2"/>
        <v>134</v>
      </c>
      <c r="K135" s="39" t="s">
        <v>15</v>
      </c>
      <c r="L135" s="39">
        <v>3401280</v>
      </c>
      <c r="M135" s="40">
        <f t="shared" si="3"/>
        <v>402</v>
      </c>
      <c r="N135" s="41"/>
      <c r="O135" s="191"/>
    </row>
    <row r="136" spans="1:15" ht="17.399999999999999" customHeight="1">
      <c r="A136" s="320" t="s">
        <v>220</v>
      </c>
      <c r="B136" s="327"/>
      <c r="C136" s="328"/>
      <c r="D136" s="329"/>
      <c r="E136" s="327"/>
      <c r="F136" s="330"/>
      <c r="G136" s="330"/>
      <c r="H136" s="330"/>
      <c r="I136" s="330"/>
      <c r="J136" s="330"/>
      <c r="K136" s="330"/>
      <c r="L136" s="330"/>
      <c r="M136" s="331"/>
      <c r="N136" s="330"/>
      <c r="O136" s="332"/>
    </row>
    <row r="137" spans="1:15" s="177" customFormat="1" ht="17.399999999999999" customHeight="1">
      <c r="A137" s="199" t="s">
        <v>187</v>
      </c>
      <c r="B137" s="172"/>
      <c r="C137" s="174"/>
      <c r="D137" s="173" t="s">
        <v>348</v>
      </c>
      <c r="E137" s="172"/>
      <c r="F137" s="174"/>
      <c r="G137" s="174"/>
      <c r="H137" s="174"/>
      <c r="I137" s="174"/>
      <c r="J137" s="174"/>
      <c r="K137" s="174"/>
      <c r="L137" s="174"/>
      <c r="M137" s="175"/>
      <c r="N137" s="176"/>
      <c r="O137" s="200"/>
    </row>
    <row r="138" spans="1:15">
      <c r="A138" s="47"/>
      <c r="B138" s="25"/>
      <c r="C138" s="26"/>
      <c r="D138" s="27"/>
      <c r="E138" s="26"/>
      <c r="F138" s="28"/>
      <c r="G138" s="28"/>
      <c r="H138" s="28"/>
      <c r="I138" s="28"/>
      <c r="J138" s="28"/>
      <c r="K138" s="28"/>
      <c r="L138" s="28"/>
      <c r="M138" s="29"/>
      <c r="N138" s="30"/>
      <c r="O138" s="31"/>
    </row>
    <row r="139" spans="1:15" s="32" customFormat="1" ht="56.25" customHeight="1">
      <c r="A139" s="477" t="s">
        <v>349</v>
      </c>
      <c r="B139" s="478"/>
      <c r="C139" s="478"/>
      <c r="D139" s="478"/>
      <c r="E139" s="478"/>
      <c r="F139" s="478"/>
      <c r="G139" s="478"/>
      <c r="H139" s="478"/>
      <c r="I139" s="478"/>
      <c r="J139" s="478"/>
      <c r="K139" s="478"/>
      <c r="L139" s="478"/>
      <c r="M139" s="478"/>
      <c r="N139" s="478"/>
      <c r="O139" s="478"/>
    </row>
    <row r="140" spans="1:15" s="33" customFormat="1" ht="28.2" customHeight="1">
      <c r="A140" s="134" t="s">
        <v>39</v>
      </c>
      <c r="B140" s="135"/>
      <c r="C140" s="135"/>
      <c r="D140" s="135"/>
      <c r="E140" s="135"/>
      <c r="F140" s="135"/>
      <c r="G140" s="135"/>
      <c r="H140" s="135"/>
      <c r="I140" s="135"/>
      <c r="J140" s="134"/>
      <c r="K140" s="134"/>
      <c r="L140" s="134"/>
      <c r="M140" s="134"/>
      <c r="N140" s="134"/>
      <c r="O140" s="134"/>
    </row>
    <row r="141" spans="1:15" s="33" customFormat="1" ht="15" customHeight="1">
      <c r="A141" s="38"/>
      <c r="B141" s="38"/>
      <c r="C141" s="38"/>
      <c r="D141" s="38"/>
      <c r="E141" s="38"/>
      <c r="F141" s="38"/>
      <c r="G141" s="38"/>
      <c r="H141" s="38"/>
      <c r="I141" s="38"/>
      <c r="J141" s="38"/>
      <c r="K141" s="38"/>
      <c r="L141" s="38"/>
      <c r="M141" s="38"/>
      <c r="N141" s="38"/>
      <c r="O141" s="38"/>
    </row>
    <row r="142" spans="1:15" ht="33" customHeight="1">
      <c r="A142" s="25"/>
      <c r="B142" s="34"/>
      <c r="C142" s="25"/>
      <c r="D142" s="26"/>
      <c r="E142" s="27"/>
      <c r="F142" s="28"/>
      <c r="G142" s="28"/>
      <c r="H142" s="28"/>
      <c r="I142" s="35"/>
      <c r="J142" s="28"/>
      <c r="K142" s="28"/>
      <c r="L142" s="28"/>
      <c r="M142" s="29"/>
      <c r="N142" s="30"/>
      <c r="O142" s="31"/>
    </row>
    <row r="143" spans="1:15">
      <c r="A143" s="25"/>
      <c r="B143" s="36"/>
      <c r="C143" s="25"/>
      <c r="D143" s="26"/>
      <c r="E143" s="27"/>
      <c r="F143" s="28"/>
      <c r="G143" s="28"/>
      <c r="H143" s="28"/>
      <c r="I143" s="34"/>
      <c r="J143" s="28"/>
      <c r="K143" s="28"/>
      <c r="L143" s="28"/>
      <c r="M143" s="29"/>
      <c r="N143" s="30"/>
      <c r="O143" s="31"/>
    </row>
    <row r="144" spans="1:15" ht="15.6">
      <c r="A144" s="25"/>
      <c r="B144" s="34"/>
      <c r="C144" s="25"/>
      <c r="D144" s="26"/>
      <c r="E144" s="27"/>
      <c r="F144" s="28"/>
      <c r="G144" s="28"/>
      <c r="H144" s="28"/>
      <c r="I144" s="37"/>
      <c r="J144" s="28"/>
      <c r="K144" s="28"/>
      <c r="L144" s="28"/>
      <c r="M144" s="29"/>
      <c r="N144" s="30"/>
      <c r="O144" s="31"/>
    </row>
  </sheetData>
  <mergeCells count="27">
    <mergeCell ref="K2:O2"/>
    <mergeCell ref="A5:A6"/>
    <mergeCell ref="B5:B6"/>
    <mergeCell ref="C5:C6"/>
    <mergeCell ref="F5:J5"/>
    <mergeCell ref="K5:K6"/>
    <mergeCell ref="A57:O57"/>
    <mergeCell ref="A85:D85"/>
    <mergeCell ref="A86:O86"/>
    <mergeCell ref="A87:O87"/>
    <mergeCell ref="A4:N4"/>
    <mergeCell ref="A139:O139"/>
    <mergeCell ref="A9:O9"/>
    <mergeCell ref="A10:O10"/>
    <mergeCell ref="L5:L6"/>
    <mergeCell ref="M5:M6"/>
    <mergeCell ref="N5:N6"/>
    <mergeCell ref="O5:O6"/>
    <mergeCell ref="D6:E6"/>
    <mergeCell ref="A8:O8"/>
    <mergeCell ref="D17:E17"/>
    <mergeCell ref="D20:E20"/>
    <mergeCell ref="A51:D51"/>
    <mergeCell ref="A52:O52"/>
    <mergeCell ref="A104:O104"/>
    <mergeCell ref="A50:C50"/>
    <mergeCell ref="A56:C56"/>
  </mergeCells>
  <printOptions horizontalCentered="1"/>
  <pageMargins left="0.39370078740157483" right="0.39370078740157483" top="1.1023622047244095" bottom="0.39370078740157483" header="0.94488188976377963" footer="0.19685039370078741"/>
  <pageSetup paperSize="9" scale="93" orientation="landscape" r:id="rId1"/>
  <headerFooter differentFirst="1" alignWithMargins="0">
    <oddHeader>&amp;C&amp;9&amp;P</oddHeader>
    <oddFooter>&amp;R&amp;8ФСТ Україна</oddFooter>
  </headerFooter>
  <rowBreaks count="2" manualBreakCount="2">
    <brk id="16" max="14" man="1"/>
    <brk id="3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IT79"/>
  <sheetViews>
    <sheetView view="pageBreakPreview" zoomScale="110" zoomScaleNormal="100" zoomScaleSheetLayoutView="110" workbookViewId="0">
      <selection activeCell="A76" sqref="A76"/>
    </sheetView>
  </sheetViews>
  <sheetFormatPr defaultRowHeight="10.199999999999999"/>
  <cols>
    <col min="1" max="1" width="43" style="188" customWidth="1"/>
    <col min="2" max="2" width="9.44140625" style="188" customWidth="1"/>
    <col min="3" max="3" width="5.5546875" style="56" customWidth="1"/>
    <col min="4" max="4" width="17.88671875" style="188" customWidth="1"/>
    <col min="5" max="5" width="14.88671875" style="188" customWidth="1"/>
    <col min="6" max="6" width="7.33203125" style="188" customWidth="1"/>
    <col min="7" max="7" width="6.5546875" style="188" customWidth="1"/>
    <col min="8" max="9" width="6.109375" style="188" customWidth="1"/>
    <col min="10" max="10" width="6.33203125" style="188" customWidth="1"/>
    <col min="11" max="11" width="5.44140625" style="188" customWidth="1"/>
    <col min="12" max="12" width="8.88671875" style="56" customWidth="1"/>
    <col min="13" max="13" width="7.44140625" style="108" customWidth="1"/>
    <col min="14" max="255" width="8.88671875" style="188"/>
    <col min="256" max="256" width="43" style="188" customWidth="1"/>
    <col min="257" max="257" width="9.44140625" style="188" customWidth="1"/>
    <col min="258" max="258" width="5.5546875" style="188" customWidth="1"/>
    <col min="259" max="259" width="17.88671875" style="188" customWidth="1"/>
    <col min="260" max="260" width="14.88671875" style="188" customWidth="1"/>
    <col min="261" max="261" width="6.6640625" style="188" customWidth="1"/>
    <col min="262" max="262" width="6.5546875" style="188" customWidth="1"/>
    <col min="263" max="264" width="6.109375" style="188" customWidth="1"/>
    <col min="265" max="265" width="6.33203125" style="188" customWidth="1"/>
    <col min="266" max="266" width="5.44140625" style="188" customWidth="1"/>
    <col min="267" max="267" width="8.88671875" style="188" customWidth="1"/>
    <col min="268" max="268" width="7.44140625" style="188" customWidth="1"/>
    <col min="269" max="269" width="11.5546875" style="188" customWidth="1"/>
    <col min="270" max="511" width="8.88671875" style="188"/>
    <col min="512" max="512" width="43" style="188" customWidth="1"/>
    <col min="513" max="513" width="9.44140625" style="188" customWidth="1"/>
    <col min="514" max="514" width="5.5546875" style="188" customWidth="1"/>
    <col min="515" max="515" width="17.88671875" style="188" customWidth="1"/>
    <col min="516" max="516" width="14.88671875" style="188" customWidth="1"/>
    <col min="517" max="517" width="6.6640625" style="188" customWidth="1"/>
    <col min="518" max="518" width="6.5546875" style="188" customWidth="1"/>
    <col min="519" max="520" width="6.109375" style="188" customWidth="1"/>
    <col min="521" max="521" width="6.33203125" style="188" customWidth="1"/>
    <col min="522" max="522" width="5.44140625" style="188" customWidth="1"/>
    <col min="523" max="523" width="8.88671875" style="188" customWidth="1"/>
    <col min="524" max="524" width="7.44140625" style="188" customWidth="1"/>
    <col min="525" max="525" width="11.5546875" style="188" customWidth="1"/>
    <col min="526" max="767" width="8.88671875" style="188"/>
    <col min="768" max="768" width="43" style="188" customWidth="1"/>
    <col min="769" max="769" width="9.44140625" style="188" customWidth="1"/>
    <col min="770" max="770" width="5.5546875" style="188" customWidth="1"/>
    <col min="771" max="771" width="17.88671875" style="188" customWidth="1"/>
    <col min="772" max="772" width="14.88671875" style="188" customWidth="1"/>
    <col min="773" max="773" width="6.6640625" style="188" customWidth="1"/>
    <col min="774" max="774" width="6.5546875" style="188" customWidth="1"/>
    <col min="775" max="776" width="6.109375" style="188" customWidth="1"/>
    <col min="777" max="777" width="6.33203125" style="188" customWidth="1"/>
    <col min="778" max="778" width="5.44140625" style="188" customWidth="1"/>
    <col min="779" max="779" width="8.88671875" style="188" customWidth="1"/>
    <col min="780" max="780" width="7.44140625" style="188" customWidth="1"/>
    <col min="781" max="781" width="11.5546875" style="188" customWidth="1"/>
    <col min="782" max="1023" width="8.88671875" style="188"/>
    <col min="1024" max="1024" width="43" style="188" customWidth="1"/>
    <col min="1025" max="1025" width="9.44140625" style="188" customWidth="1"/>
    <col min="1026" max="1026" width="5.5546875" style="188" customWidth="1"/>
    <col min="1027" max="1027" width="17.88671875" style="188" customWidth="1"/>
    <col min="1028" max="1028" width="14.88671875" style="188" customWidth="1"/>
    <col min="1029" max="1029" width="6.6640625" style="188" customWidth="1"/>
    <col min="1030" max="1030" width="6.5546875" style="188" customWidth="1"/>
    <col min="1031" max="1032" width="6.109375" style="188" customWidth="1"/>
    <col min="1033" max="1033" width="6.33203125" style="188" customWidth="1"/>
    <col min="1034" max="1034" width="5.44140625" style="188" customWidth="1"/>
    <col min="1035" max="1035" width="8.88671875" style="188" customWidth="1"/>
    <col min="1036" max="1036" width="7.44140625" style="188" customWidth="1"/>
    <col min="1037" max="1037" width="11.5546875" style="188" customWidth="1"/>
    <col min="1038" max="1279" width="8.88671875" style="188"/>
    <col min="1280" max="1280" width="43" style="188" customWidth="1"/>
    <col min="1281" max="1281" width="9.44140625" style="188" customWidth="1"/>
    <col min="1282" max="1282" width="5.5546875" style="188" customWidth="1"/>
    <col min="1283" max="1283" width="17.88671875" style="188" customWidth="1"/>
    <col min="1284" max="1284" width="14.88671875" style="188" customWidth="1"/>
    <col min="1285" max="1285" width="6.6640625" style="188" customWidth="1"/>
    <col min="1286" max="1286" width="6.5546875" style="188" customWidth="1"/>
    <col min="1287" max="1288" width="6.109375" style="188" customWidth="1"/>
    <col min="1289" max="1289" width="6.33203125" style="188" customWidth="1"/>
    <col min="1290" max="1290" width="5.44140625" style="188" customWidth="1"/>
    <col min="1291" max="1291" width="8.88671875" style="188" customWidth="1"/>
    <col min="1292" max="1292" width="7.44140625" style="188" customWidth="1"/>
    <col min="1293" max="1293" width="11.5546875" style="188" customWidth="1"/>
    <col min="1294" max="1535" width="8.88671875" style="188"/>
    <col min="1536" max="1536" width="43" style="188" customWidth="1"/>
    <col min="1537" max="1537" width="9.44140625" style="188" customWidth="1"/>
    <col min="1538" max="1538" width="5.5546875" style="188" customWidth="1"/>
    <col min="1539" max="1539" width="17.88671875" style="188" customWidth="1"/>
    <col min="1540" max="1540" width="14.88671875" style="188" customWidth="1"/>
    <col min="1541" max="1541" width="6.6640625" style="188" customWidth="1"/>
    <col min="1542" max="1542" width="6.5546875" style="188" customWidth="1"/>
    <col min="1543" max="1544" width="6.109375" style="188" customWidth="1"/>
    <col min="1545" max="1545" width="6.33203125" style="188" customWidth="1"/>
    <col min="1546" max="1546" width="5.44140625" style="188" customWidth="1"/>
    <col min="1547" max="1547" width="8.88671875" style="188" customWidth="1"/>
    <col min="1548" max="1548" width="7.44140625" style="188" customWidth="1"/>
    <col min="1549" max="1549" width="11.5546875" style="188" customWidth="1"/>
    <col min="1550" max="1791" width="8.88671875" style="188"/>
    <col min="1792" max="1792" width="43" style="188" customWidth="1"/>
    <col min="1793" max="1793" width="9.44140625" style="188" customWidth="1"/>
    <col min="1794" max="1794" width="5.5546875" style="188" customWidth="1"/>
    <col min="1795" max="1795" width="17.88671875" style="188" customWidth="1"/>
    <col min="1796" max="1796" width="14.88671875" style="188" customWidth="1"/>
    <col min="1797" max="1797" width="6.6640625" style="188" customWidth="1"/>
    <col min="1798" max="1798" width="6.5546875" style="188" customWidth="1"/>
    <col min="1799" max="1800" width="6.109375" style="188" customWidth="1"/>
    <col min="1801" max="1801" width="6.33203125" style="188" customWidth="1"/>
    <col min="1802" max="1802" width="5.44140625" style="188" customWidth="1"/>
    <col min="1803" max="1803" width="8.88671875" style="188" customWidth="1"/>
    <col min="1804" max="1804" width="7.44140625" style="188" customWidth="1"/>
    <col min="1805" max="1805" width="11.5546875" style="188" customWidth="1"/>
    <col min="1806" max="2047" width="8.88671875" style="188"/>
    <col min="2048" max="2048" width="43" style="188" customWidth="1"/>
    <col min="2049" max="2049" width="9.44140625" style="188" customWidth="1"/>
    <col min="2050" max="2050" width="5.5546875" style="188" customWidth="1"/>
    <col min="2051" max="2051" width="17.88671875" style="188" customWidth="1"/>
    <col min="2052" max="2052" width="14.88671875" style="188" customWidth="1"/>
    <col min="2053" max="2053" width="6.6640625" style="188" customWidth="1"/>
    <col min="2054" max="2054" width="6.5546875" style="188" customWidth="1"/>
    <col min="2055" max="2056" width="6.109375" style="188" customWidth="1"/>
    <col min="2057" max="2057" width="6.33203125" style="188" customWidth="1"/>
    <col min="2058" max="2058" width="5.44140625" style="188" customWidth="1"/>
    <col min="2059" max="2059" width="8.88671875" style="188" customWidth="1"/>
    <col min="2060" max="2060" width="7.44140625" style="188" customWidth="1"/>
    <col min="2061" max="2061" width="11.5546875" style="188" customWidth="1"/>
    <col min="2062" max="2303" width="8.88671875" style="188"/>
    <col min="2304" max="2304" width="43" style="188" customWidth="1"/>
    <col min="2305" max="2305" width="9.44140625" style="188" customWidth="1"/>
    <col min="2306" max="2306" width="5.5546875" style="188" customWidth="1"/>
    <col min="2307" max="2307" width="17.88671875" style="188" customWidth="1"/>
    <col min="2308" max="2308" width="14.88671875" style="188" customWidth="1"/>
    <col min="2309" max="2309" width="6.6640625" style="188" customWidth="1"/>
    <col min="2310" max="2310" width="6.5546875" style="188" customWidth="1"/>
    <col min="2311" max="2312" width="6.109375" style="188" customWidth="1"/>
    <col min="2313" max="2313" width="6.33203125" style="188" customWidth="1"/>
    <col min="2314" max="2314" width="5.44140625" style="188" customWidth="1"/>
    <col min="2315" max="2315" width="8.88671875" style="188" customWidth="1"/>
    <col min="2316" max="2316" width="7.44140625" style="188" customWidth="1"/>
    <col min="2317" max="2317" width="11.5546875" style="188" customWidth="1"/>
    <col min="2318" max="2559" width="8.88671875" style="188"/>
    <col min="2560" max="2560" width="43" style="188" customWidth="1"/>
    <col min="2561" max="2561" width="9.44140625" style="188" customWidth="1"/>
    <col min="2562" max="2562" width="5.5546875" style="188" customWidth="1"/>
    <col min="2563" max="2563" width="17.88671875" style="188" customWidth="1"/>
    <col min="2564" max="2564" width="14.88671875" style="188" customWidth="1"/>
    <col min="2565" max="2565" width="6.6640625" style="188" customWidth="1"/>
    <col min="2566" max="2566" width="6.5546875" style="188" customWidth="1"/>
    <col min="2567" max="2568" width="6.109375" style="188" customWidth="1"/>
    <col min="2569" max="2569" width="6.33203125" style="188" customWidth="1"/>
    <col min="2570" max="2570" width="5.44140625" style="188" customWidth="1"/>
    <col min="2571" max="2571" width="8.88671875" style="188" customWidth="1"/>
    <col min="2572" max="2572" width="7.44140625" style="188" customWidth="1"/>
    <col min="2573" max="2573" width="11.5546875" style="188" customWidth="1"/>
    <col min="2574" max="2815" width="8.88671875" style="188"/>
    <col min="2816" max="2816" width="43" style="188" customWidth="1"/>
    <col min="2817" max="2817" width="9.44140625" style="188" customWidth="1"/>
    <col min="2818" max="2818" width="5.5546875" style="188" customWidth="1"/>
    <col min="2819" max="2819" width="17.88671875" style="188" customWidth="1"/>
    <col min="2820" max="2820" width="14.88671875" style="188" customWidth="1"/>
    <col min="2821" max="2821" width="6.6640625" style="188" customWidth="1"/>
    <col min="2822" max="2822" width="6.5546875" style="188" customWidth="1"/>
    <col min="2823" max="2824" width="6.109375" style="188" customWidth="1"/>
    <col min="2825" max="2825" width="6.33203125" style="188" customWidth="1"/>
    <col min="2826" max="2826" width="5.44140625" style="188" customWidth="1"/>
    <col min="2827" max="2827" width="8.88671875" style="188" customWidth="1"/>
    <col min="2828" max="2828" width="7.44140625" style="188" customWidth="1"/>
    <col min="2829" max="2829" width="11.5546875" style="188" customWidth="1"/>
    <col min="2830" max="3071" width="8.88671875" style="188"/>
    <col min="3072" max="3072" width="43" style="188" customWidth="1"/>
    <col min="3073" max="3073" width="9.44140625" style="188" customWidth="1"/>
    <col min="3074" max="3074" width="5.5546875" style="188" customWidth="1"/>
    <col min="3075" max="3075" width="17.88671875" style="188" customWidth="1"/>
    <col min="3076" max="3076" width="14.88671875" style="188" customWidth="1"/>
    <col min="3077" max="3077" width="6.6640625" style="188" customWidth="1"/>
    <col min="3078" max="3078" width="6.5546875" style="188" customWidth="1"/>
    <col min="3079" max="3080" width="6.109375" style="188" customWidth="1"/>
    <col min="3081" max="3081" width="6.33203125" style="188" customWidth="1"/>
    <col min="3082" max="3082" width="5.44140625" style="188" customWidth="1"/>
    <col min="3083" max="3083" width="8.88671875" style="188" customWidth="1"/>
    <col min="3084" max="3084" width="7.44140625" style="188" customWidth="1"/>
    <col min="3085" max="3085" width="11.5546875" style="188" customWidth="1"/>
    <col min="3086" max="3327" width="8.88671875" style="188"/>
    <col min="3328" max="3328" width="43" style="188" customWidth="1"/>
    <col min="3329" max="3329" width="9.44140625" style="188" customWidth="1"/>
    <col min="3330" max="3330" width="5.5546875" style="188" customWidth="1"/>
    <col min="3331" max="3331" width="17.88671875" style="188" customWidth="1"/>
    <col min="3332" max="3332" width="14.88671875" style="188" customWidth="1"/>
    <col min="3333" max="3333" width="6.6640625" style="188" customWidth="1"/>
    <col min="3334" max="3334" width="6.5546875" style="188" customWidth="1"/>
    <col min="3335" max="3336" width="6.109375" style="188" customWidth="1"/>
    <col min="3337" max="3337" width="6.33203125" style="188" customWidth="1"/>
    <col min="3338" max="3338" width="5.44140625" style="188" customWidth="1"/>
    <col min="3339" max="3339" width="8.88671875" style="188" customWidth="1"/>
    <col min="3340" max="3340" width="7.44140625" style="188" customWidth="1"/>
    <col min="3341" max="3341" width="11.5546875" style="188" customWidth="1"/>
    <col min="3342" max="3583" width="8.88671875" style="188"/>
    <col min="3584" max="3584" width="43" style="188" customWidth="1"/>
    <col min="3585" max="3585" width="9.44140625" style="188" customWidth="1"/>
    <col min="3586" max="3586" width="5.5546875" style="188" customWidth="1"/>
    <col min="3587" max="3587" width="17.88671875" style="188" customWidth="1"/>
    <col min="3588" max="3588" width="14.88671875" style="188" customWidth="1"/>
    <col min="3589" max="3589" width="6.6640625" style="188" customWidth="1"/>
    <col min="3590" max="3590" width="6.5546875" style="188" customWidth="1"/>
    <col min="3591" max="3592" width="6.109375" style="188" customWidth="1"/>
    <col min="3593" max="3593" width="6.33203125" style="188" customWidth="1"/>
    <col min="3594" max="3594" width="5.44140625" style="188" customWidth="1"/>
    <col min="3595" max="3595" width="8.88671875" style="188" customWidth="1"/>
    <col min="3596" max="3596" width="7.44140625" style="188" customWidth="1"/>
    <col min="3597" max="3597" width="11.5546875" style="188" customWidth="1"/>
    <col min="3598" max="3839" width="8.88671875" style="188"/>
    <col min="3840" max="3840" width="43" style="188" customWidth="1"/>
    <col min="3841" max="3841" width="9.44140625" style="188" customWidth="1"/>
    <col min="3842" max="3842" width="5.5546875" style="188" customWidth="1"/>
    <col min="3843" max="3843" width="17.88671875" style="188" customWidth="1"/>
    <col min="3844" max="3844" width="14.88671875" style="188" customWidth="1"/>
    <col min="3845" max="3845" width="6.6640625" style="188" customWidth="1"/>
    <col min="3846" max="3846" width="6.5546875" style="188" customWidth="1"/>
    <col min="3847" max="3848" width="6.109375" style="188" customWidth="1"/>
    <col min="3849" max="3849" width="6.33203125" style="188" customWidth="1"/>
    <col min="3850" max="3850" width="5.44140625" style="188" customWidth="1"/>
    <col min="3851" max="3851" width="8.88671875" style="188" customWidth="1"/>
    <col min="3852" max="3852" width="7.44140625" style="188" customWidth="1"/>
    <col min="3853" max="3853" width="11.5546875" style="188" customWidth="1"/>
    <col min="3854" max="4095" width="8.88671875" style="188"/>
    <col min="4096" max="4096" width="43" style="188" customWidth="1"/>
    <col min="4097" max="4097" width="9.44140625" style="188" customWidth="1"/>
    <col min="4098" max="4098" width="5.5546875" style="188" customWidth="1"/>
    <col min="4099" max="4099" width="17.88671875" style="188" customWidth="1"/>
    <col min="4100" max="4100" width="14.88671875" style="188" customWidth="1"/>
    <col min="4101" max="4101" width="6.6640625" style="188" customWidth="1"/>
    <col min="4102" max="4102" width="6.5546875" style="188" customWidth="1"/>
    <col min="4103" max="4104" width="6.109375" style="188" customWidth="1"/>
    <col min="4105" max="4105" width="6.33203125" style="188" customWidth="1"/>
    <col min="4106" max="4106" width="5.44140625" style="188" customWidth="1"/>
    <col min="4107" max="4107" width="8.88671875" style="188" customWidth="1"/>
    <col min="4108" max="4108" width="7.44140625" style="188" customWidth="1"/>
    <col min="4109" max="4109" width="11.5546875" style="188" customWidth="1"/>
    <col min="4110" max="4351" width="8.88671875" style="188"/>
    <col min="4352" max="4352" width="43" style="188" customWidth="1"/>
    <col min="4353" max="4353" width="9.44140625" style="188" customWidth="1"/>
    <col min="4354" max="4354" width="5.5546875" style="188" customWidth="1"/>
    <col min="4355" max="4355" width="17.88671875" style="188" customWidth="1"/>
    <col min="4356" max="4356" width="14.88671875" style="188" customWidth="1"/>
    <col min="4357" max="4357" width="6.6640625" style="188" customWidth="1"/>
    <col min="4358" max="4358" width="6.5546875" style="188" customWidth="1"/>
    <col min="4359" max="4360" width="6.109375" style="188" customWidth="1"/>
    <col min="4361" max="4361" width="6.33203125" style="188" customWidth="1"/>
    <col min="4362" max="4362" width="5.44140625" style="188" customWidth="1"/>
    <col min="4363" max="4363" width="8.88671875" style="188" customWidth="1"/>
    <col min="4364" max="4364" width="7.44140625" style="188" customWidth="1"/>
    <col min="4365" max="4365" width="11.5546875" style="188" customWidth="1"/>
    <col min="4366" max="4607" width="8.88671875" style="188"/>
    <col min="4608" max="4608" width="43" style="188" customWidth="1"/>
    <col min="4609" max="4609" width="9.44140625" style="188" customWidth="1"/>
    <col min="4610" max="4610" width="5.5546875" style="188" customWidth="1"/>
    <col min="4611" max="4611" width="17.88671875" style="188" customWidth="1"/>
    <col min="4612" max="4612" width="14.88671875" style="188" customWidth="1"/>
    <col min="4613" max="4613" width="6.6640625" style="188" customWidth="1"/>
    <col min="4614" max="4614" width="6.5546875" style="188" customWidth="1"/>
    <col min="4615" max="4616" width="6.109375" style="188" customWidth="1"/>
    <col min="4617" max="4617" width="6.33203125" style="188" customWidth="1"/>
    <col min="4618" max="4618" width="5.44140625" style="188" customWidth="1"/>
    <col min="4619" max="4619" width="8.88671875" style="188" customWidth="1"/>
    <col min="4620" max="4620" width="7.44140625" style="188" customWidth="1"/>
    <col min="4621" max="4621" width="11.5546875" style="188" customWidth="1"/>
    <col min="4622" max="4863" width="8.88671875" style="188"/>
    <col min="4864" max="4864" width="43" style="188" customWidth="1"/>
    <col min="4865" max="4865" width="9.44140625" style="188" customWidth="1"/>
    <col min="4866" max="4866" width="5.5546875" style="188" customWidth="1"/>
    <col min="4867" max="4867" width="17.88671875" style="188" customWidth="1"/>
    <col min="4868" max="4868" width="14.88671875" style="188" customWidth="1"/>
    <col min="4869" max="4869" width="6.6640625" style="188" customWidth="1"/>
    <col min="4870" max="4870" width="6.5546875" style="188" customWidth="1"/>
    <col min="4871" max="4872" width="6.109375" style="188" customWidth="1"/>
    <col min="4873" max="4873" width="6.33203125" style="188" customWidth="1"/>
    <col min="4874" max="4874" width="5.44140625" style="188" customWidth="1"/>
    <col min="4875" max="4875" width="8.88671875" style="188" customWidth="1"/>
    <col min="4876" max="4876" width="7.44140625" style="188" customWidth="1"/>
    <col min="4877" max="4877" width="11.5546875" style="188" customWidth="1"/>
    <col min="4878" max="5119" width="8.88671875" style="188"/>
    <col min="5120" max="5120" width="43" style="188" customWidth="1"/>
    <col min="5121" max="5121" width="9.44140625" style="188" customWidth="1"/>
    <col min="5122" max="5122" width="5.5546875" style="188" customWidth="1"/>
    <col min="5123" max="5123" width="17.88671875" style="188" customWidth="1"/>
    <col min="5124" max="5124" width="14.88671875" style="188" customWidth="1"/>
    <col min="5125" max="5125" width="6.6640625" style="188" customWidth="1"/>
    <col min="5126" max="5126" width="6.5546875" style="188" customWidth="1"/>
    <col min="5127" max="5128" width="6.109375" style="188" customWidth="1"/>
    <col min="5129" max="5129" width="6.33203125" style="188" customWidth="1"/>
    <col min="5130" max="5130" width="5.44140625" style="188" customWidth="1"/>
    <col min="5131" max="5131" width="8.88671875" style="188" customWidth="1"/>
    <col min="5132" max="5132" width="7.44140625" style="188" customWidth="1"/>
    <col min="5133" max="5133" width="11.5546875" style="188" customWidth="1"/>
    <col min="5134" max="5375" width="8.88671875" style="188"/>
    <col min="5376" max="5376" width="43" style="188" customWidth="1"/>
    <col min="5377" max="5377" width="9.44140625" style="188" customWidth="1"/>
    <col min="5378" max="5378" width="5.5546875" style="188" customWidth="1"/>
    <col min="5379" max="5379" width="17.88671875" style="188" customWidth="1"/>
    <col min="5380" max="5380" width="14.88671875" style="188" customWidth="1"/>
    <col min="5381" max="5381" width="6.6640625" style="188" customWidth="1"/>
    <col min="5382" max="5382" width="6.5546875" style="188" customWidth="1"/>
    <col min="5383" max="5384" width="6.109375" style="188" customWidth="1"/>
    <col min="5385" max="5385" width="6.33203125" style="188" customWidth="1"/>
    <col min="5386" max="5386" width="5.44140625" style="188" customWidth="1"/>
    <col min="5387" max="5387" width="8.88671875" style="188" customWidth="1"/>
    <col min="5388" max="5388" width="7.44140625" style="188" customWidth="1"/>
    <col min="5389" max="5389" width="11.5546875" style="188" customWidth="1"/>
    <col min="5390" max="5631" width="8.88671875" style="188"/>
    <col min="5632" max="5632" width="43" style="188" customWidth="1"/>
    <col min="5633" max="5633" width="9.44140625" style="188" customWidth="1"/>
    <col min="5634" max="5634" width="5.5546875" style="188" customWidth="1"/>
    <col min="5635" max="5635" width="17.88671875" style="188" customWidth="1"/>
    <col min="5636" max="5636" width="14.88671875" style="188" customWidth="1"/>
    <col min="5637" max="5637" width="6.6640625" style="188" customWidth="1"/>
    <col min="5638" max="5638" width="6.5546875" style="188" customWidth="1"/>
    <col min="5639" max="5640" width="6.109375" style="188" customWidth="1"/>
    <col min="5641" max="5641" width="6.33203125" style="188" customWidth="1"/>
    <col min="5642" max="5642" width="5.44140625" style="188" customWidth="1"/>
    <col min="5643" max="5643" width="8.88671875" style="188" customWidth="1"/>
    <col min="5644" max="5644" width="7.44140625" style="188" customWidth="1"/>
    <col min="5645" max="5645" width="11.5546875" style="188" customWidth="1"/>
    <col min="5646" max="5887" width="8.88671875" style="188"/>
    <col min="5888" max="5888" width="43" style="188" customWidth="1"/>
    <col min="5889" max="5889" width="9.44140625" style="188" customWidth="1"/>
    <col min="5890" max="5890" width="5.5546875" style="188" customWidth="1"/>
    <col min="5891" max="5891" width="17.88671875" style="188" customWidth="1"/>
    <col min="5892" max="5892" width="14.88671875" style="188" customWidth="1"/>
    <col min="5893" max="5893" width="6.6640625" style="188" customWidth="1"/>
    <col min="5894" max="5894" width="6.5546875" style="188" customWidth="1"/>
    <col min="5895" max="5896" width="6.109375" style="188" customWidth="1"/>
    <col min="5897" max="5897" width="6.33203125" style="188" customWidth="1"/>
    <col min="5898" max="5898" width="5.44140625" style="188" customWidth="1"/>
    <col min="5899" max="5899" width="8.88671875" style="188" customWidth="1"/>
    <col min="5900" max="5900" width="7.44140625" style="188" customWidth="1"/>
    <col min="5901" max="5901" width="11.5546875" style="188" customWidth="1"/>
    <col min="5902" max="6143" width="8.88671875" style="188"/>
    <col min="6144" max="6144" width="43" style="188" customWidth="1"/>
    <col min="6145" max="6145" width="9.44140625" style="188" customWidth="1"/>
    <col min="6146" max="6146" width="5.5546875" style="188" customWidth="1"/>
    <col min="6147" max="6147" width="17.88671875" style="188" customWidth="1"/>
    <col min="6148" max="6148" width="14.88671875" style="188" customWidth="1"/>
    <col min="6149" max="6149" width="6.6640625" style="188" customWidth="1"/>
    <col min="6150" max="6150" width="6.5546875" style="188" customWidth="1"/>
    <col min="6151" max="6152" width="6.109375" style="188" customWidth="1"/>
    <col min="6153" max="6153" width="6.33203125" style="188" customWidth="1"/>
    <col min="6154" max="6154" width="5.44140625" style="188" customWidth="1"/>
    <col min="6155" max="6155" width="8.88671875" style="188" customWidth="1"/>
    <col min="6156" max="6156" width="7.44140625" style="188" customWidth="1"/>
    <col min="6157" max="6157" width="11.5546875" style="188" customWidth="1"/>
    <col min="6158" max="6399" width="8.88671875" style="188"/>
    <col min="6400" max="6400" width="43" style="188" customWidth="1"/>
    <col min="6401" max="6401" width="9.44140625" style="188" customWidth="1"/>
    <col min="6402" max="6402" width="5.5546875" style="188" customWidth="1"/>
    <col min="6403" max="6403" width="17.88671875" style="188" customWidth="1"/>
    <col min="6404" max="6404" width="14.88671875" style="188" customWidth="1"/>
    <col min="6405" max="6405" width="6.6640625" style="188" customWidth="1"/>
    <col min="6406" max="6406" width="6.5546875" style="188" customWidth="1"/>
    <col min="6407" max="6408" width="6.109375" style="188" customWidth="1"/>
    <col min="6409" max="6409" width="6.33203125" style="188" customWidth="1"/>
    <col min="6410" max="6410" width="5.44140625" style="188" customWidth="1"/>
    <col min="6411" max="6411" width="8.88671875" style="188" customWidth="1"/>
    <col min="6412" max="6412" width="7.44140625" style="188" customWidth="1"/>
    <col min="6413" max="6413" width="11.5546875" style="188" customWidth="1"/>
    <col min="6414" max="6655" width="8.88671875" style="188"/>
    <col min="6656" max="6656" width="43" style="188" customWidth="1"/>
    <col min="6657" max="6657" width="9.44140625" style="188" customWidth="1"/>
    <col min="6658" max="6658" width="5.5546875" style="188" customWidth="1"/>
    <col min="6659" max="6659" width="17.88671875" style="188" customWidth="1"/>
    <col min="6660" max="6660" width="14.88671875" style="188" customWidth="1"/>
    <col min="6661" max="6661" width="6.6640625" style="188" customWidth="1"/>
    <col min="6662" max="6662" width="6.5546875" style="188" customWidth="1"/>
    <col min="6663" max="6664" width="6.109375" style="188" customWidth="1"/>
    <col min="6665" max="6665" width="6.33203125" style="188" customWidth="1"/>
    <col min="6666" max="6666" width="5.44140625" style="188" customWidth="1"/>
    <col min="6667" max="6667" width="8.88671875" style="188" customWidth="1"/>
    <col min="6668" max="6668" width="7.44140625" style="188" customWidth="1"/>
    <col min="6669" max="6669" width="11.5546875" style="188" customWidth="1"/>
    <col min="6670" max="6911" width="8.88671875" style="188"/>
    <col min="6912" max="6912" width="43" style="188" customWidth="1"/>
    <col min="6913" max="6913" width="9.44140625" style="188" customWidth="1"/>
    <col min="6914" max="6914" width="5.5546875" style="188" customWidth="1"/>
    <col min="6915" max="6915" width="17.88671875" style="188" customWidth="1"/>
    <col min="6916" max="6916" width="14.88671875" style="188" customWidth="1"/>
    <col min="6917" max="6917" width="6.6640625" style="188" customWidth="1"/>
    <col min="6918" max="6918" width="6.5546875" style="188" customWidth="1"/>
    <col min="6919" max="6920" width="6.109375" style="188" customWidth="1"/>
    <col min="6921" max="6921" width="6.33203125" style="188" customWidth="1"/>
    <col min="6922" max="6922" width="5.44140625" style="188" customWidth="1"/>
    <col min="6923" max="6923" width="8.88671875" style="188" customWidth="1"/>
    <col min="6924" max="6924" width="7.44140625" style="188" customWidth="1"/>
    <col min="6925" max="6925" width="11.5546875" style="188" customWidth="1"/>
    <col min="6926" max="7167" width="8.88671875" style="188"/>
    <col min="7168" max="7168" width="43" style="188" customWidth="1"/>
    <col min="7169" max="7169" width="9.44140625" style="188" customWidth="1"/>
    <col min="7170" max="7170" width="5.5546875" style="188" customWidth="1"/>
    <col min="7171" max="7171" width="17.88671875" style="188" customWidth="1"/>
    <col min="7172" max="7172" width="14.88671875" style="188" customWidth="1"/>
    <col min="7173" max="7173" width="6.6640625" style="188" customWidth="1"/>
    <col min="7174" max="7174" width="6.5546875" style="188" customWidth="1"/>
    <col min="7175" max="7176" width="6.109375" style="188" customWidth="1"/>
    <col min="7177" max="7177" width="6.33203125" style="188" customWidth="1"/>
    <col min="7178" max="7178" width="5.44140625" style="188" customWidth="1"/>
    <col min="7179" max="7179" width="8.88671875" style="188" customWidth="1"/>
    <col min="7180" max="7180" width="7.44140625" style="188" customWidth="1"/>
    <col min="7181" max="7181" width="11.5546875" style="188" customWidth="1"/>
    <col min="7182" max="7423" width="8.88671875" style="188"/>
    <col min="7424" max="7424" width="43" style="188" customWidth="1"/>
    <col min="7425" max="7425" width="9.44140625" style="188" customWidth="1"/>
    <col min="7426" max="7426" width="5.5546875" style="188" customWidth="1"/>
    <col min="7427" max="7427" width="17.88671875" style="188" customWidth="1"/>
    <col min="7428" max="7428" width="14.88671875" style="188" customWidth="1"/>
    <col min="7429" max="7429" width="6.6640625" style="188" customWidth="1"/>
    <col min="7430" max="7430" width="6.5546875" style="188" customWidth="1"/>
    <col min="7431" max="7432" width="6.109375" style="188" customWidth="1"/>
    <col min="7433" max="7433" width="6.33203125" style="188" customWidth="1"/>
    <col min="7434" max="7434" width="5.44140625" style="188" customWidth="1"/>
    <col min="7435" max="7435" width="8.88671875" style="188" customWidth="1"/>
    <col min="7436" max="7436" width="7.44140625" style="188" customWidth="1"/>
    <col min="7437" max="7437" width="11.5546875" style="188" customWidth="1"/>
    <col min="7438" max="7679" width="8.88671875" style="188"/>
    <col min="7680" max="7680" width="43" style="188" customWidth="1"/>
    <col min="7681" max="7681" width="9.44140625" style="188" customWidth="1"/>
    <col min="7682" max="7682" width="5.5546875" style="188" customWidth="1"/>
    <col min="7683" max="7683" width="17.88671875" style="188" customWidth="1"/>
    <col min="7684" max="7684" width="14.88671875" style="188" customWidth="1"/>
    <col min="7685" max="7685" width="6.6640625" style="188" customWidth="1"/>
    <col min="7686" max="7686" width="6.5546875" style="188" customWidth="1"/>
    <col min="7687" max="7688" width="6.109375" style="188" customWidth="1"/>
    <col min="7689" max="7689" width="6.33203125" style="188" customWidth="1"/>
    <col min="7690" max="7690" width="5.44140625" style="188" customWidth="1"/>
    <col min="7691" max="7691" width="8.88671875" style="188" customWidth="1"/>
    <col min="7692" max="7692" width="7.44140625" style="188" customWidth="1"/>
    <col min="7693" max="7693" width="11.5546875" style="188" customWidth="1"/>
    <col min="7694" max="7935" width="8.88671875" style="188"/>
    <col min="7936" max="7936" width="43" style="188" customWidth="1"/>
    <col min="7937" max="7937" width="9.44140625" style="188" customWidth="1"/>
    <col min="7938" max="7938" width="5.5546875" style="188" customWidth="1"/>
    <col min="7939" max="7939" width="17.88671875" style="188" customWidth="1"/>
    <col min="7940" max="7940" width="14.88671875" style="188" customWidth="1"/>
    <col min="7941" max="7941" width="6.6640625" style="188" customWidth="1"/>
    <col min="7942" max="7942" width="6.5546875" style="188" customWidth="1"/>
    <col min="7943" max="7944" width="6.109375" style="188" customWidth="1"/>
    <col min="7945" max="7945" width="6.33203125" style="188" customWidth="1"/>
    <col min="7946" max="7946" width="5.44140625" style="188" customWidth="1"/>
    <col min="7947" max="7947" width="8.88671875" style="188" customWidth="1"/>
    <col min="7948" max="7948" width="7.44140625" style="188" customWidth="1"/>
    <col min="7949" max="7949" width="11.5546875" style="188" customWidth="1"/>
    <col min="7950" max="8191" width="8.88671875" style="188"/>
    <col min="8192" max="8192" width="43" style="188" customWidth="1"/>
    <col min="8193" max="8193" width="9.44140625" style="188" customWidth="1"/>
    <col min="8194" max="8194" width="5.5546875" style="188" customWidth="1"/>
    <col min="8195" max="8195" width="17.88671875" style="188" customWidth="1"/>
    <col min="8196" max="8196" width="14.88671875" style="188" customWidth="1"/>
    <col min="8197" max="8197" width="6.6640625" style="188" customWidth="1"/>
    <col min="8198" max="8198" width="6.5546875" style="188" customWidth="1"/>
    <col min="8199" max="8200" width="6.109375" style="188" customWidth="1"/>
    <col min="8201" max="8201" width="6.33203125" style="188" customWidth="1"/>
    <col min="8202" max="8202" width="5.44140625" style="188" customWidth="1"/>
    <col min="8203" max="8203" width="8.88671875" style="188" customWidth="1"/>
    <col min="8204" max="8204" width="7.44140625" style="188" customWidth="1"/>
    <col min="8205" max="8205" width="11.5546875" style="188" customWidth="1"/>
    <col min="8206" max="8447" width="8.88671875" style="188"/>
    <col min="8448" max="8448" width="43" style="188" customWidth="1"/>
    <col min="8449" max="8449" width="9.44140625" style="188" customWidth="1"/>
    <col min="8450" max="8450" width="5.5546875" style="188" customWidth="1"/>
    <col min="8451" max="8451" width="17.88671875" style="188" customWidth="1"/>
    <col min="8452" max="8452" width="14.88671875" style="188" customWidth="1"/>
    <col min="8453" max="8453" width="6.6640625" style="188" customWidth="1"/>
    <col min="8454" max="8454" width="6.5546875" style="188" customWidth="1"/>
    <col min="8455" max="8456" width="6.109375" style="188" customWidth="1"/>
    <col min="8457" max="8457" width="6.33203125" style="188" customWidth="1"/>
    <col min="8458" max="8458" width="5.44140625" style="188" customWidth="1"/>
    <col min="8459" max="8459" width="8.88671875" style="188" customWidth="1"/>
    <col min="8460" max="8460" width="7.44140625" style="188" customWidth="1"/>
    <col min="8461" max="8461" width="11.5546875" style="188" customWidth="1"/>
    <col min="8462" max="8703" width="8.88671875" style="188"/>
    <col min="8704" max="8704" width="43" style="188" customWidth="1"/>
    <col min="8705" max="8705" width="9.44140625" style="188" customWidth="1"/>
    <col min="8706" max="8706" width="5.5546875" style="188" customWidth="1"/>
    <col min="8707" max="8707" width="17.88671875" style="188" customWidth="1"/>
    <col min="8708" max="8708" width="14.88671875" style="188" customWidth="1"/>
    <col min="8709" max="8709" width="6.6640625" style="188" customWidth="1"/>
    <col min="8710" max="8710" width="6.5546875" style="188" customWidth="1"/>
    <col min="8711" max="8712" width="6.109375" style="188" customWidth="1"/>
    <col min="8713" max="8713" width="6.33203125" style="188" customWidth="1"/>
    <col min="8714" max="8714" width="5.44140625" style="188" customWidth="1"/>
    <col min="8715" max="8715" width="8.88671875" style="188" customWidth="1"/>
    <col min="8716" max="8716" width="7.44140625" style="188" customWidth="1"/>
    <col min="8717" max="8717" width="11.5546875" style="188" customWidth="1"/>
    <col min="8718" max="8959" width="8.88671875" style="188"/>
    <col min="8960" max="8960" width="43" style="188" customWidth="1"/>
    <col min="8961" max="8961" width="9.44140625" style="188" customWidth="1"/>
    <col min="8962" max="8962" width="5.5546875" style="188" customWidth="1"/>
    <col min="8963" max="8963" width="17.88671875" style="188" customWidth="1"/>
    <col min="8964" max="8964" width="14.88671875" style="188" customWidth="1"/>
    <col min="8965" max="8965" width="6.6640625" style="188" customWidth="1"/>
    <col min="8966" max="8966" width="6.5546875" style="188" customWidth="1"/>
    <col min="8967" max="8968" width="6.109375" style="188" customWidth="1"/>
    <col min="8969" max="8969" width="6.33203125" style="188" customWidth="1"/>
    <col min="8970" max="8970" width="5.44140625" style="188" customWidth="1"/>
    <col min="8971" max="8971" width="8.88671875" style="188" customWidth="1"/>
    <col min="8972" max="8972" width="7.44140625" style="188" customWidth="1"/>
    <col min="8973" max="8973" width="11.5546875" style="188" customWidth="1"/>
    <col min="8974" max="9215" width="8.88671875" style="188"/>
    <col min="9216" max="9216" width="43" style="188" customWidth="1"/>
    <col min="9217" max="9217" width="9.44140625" style="188" customWidth="1"/>
    <col min="9218" max="9218" width="5.5546875" style="188" customWidth="1"/>
    <col min="9219" max="9219" width="17.88671875" style="188" customWidth="1"/>
    <col min="9220" max="9220" width="14.88671875" style="188" customWidth="1"/>
    <col min="9221" max="9221" width="6.6640625" style="188" customWidth="1"/>
    <col min="9222" max="9222" width="6.5546875" style="188" customWidth="1"/>
    <col min="9223" max="9224" width="6.109375" style="188" customWidth="1"/>
    <col min="9225" max="9225" width="6.33203125" style="188" customWidth="1"/>
    <col min="9226" max="9226" width="5.44140625" style="188" customWidth="1"/>
    <col min="9227" max="9227" width="8.88671875" style="188" customWidth="1"/>
    <col min="9228" max="9228" width="7.44140625" style="188" customWidth="1"/>
    <col min="9229" max="9229" width="11.5546875" style="188" customWidth="1"/>
    <col min="9230" max="9471" width="8.88671875" style="188"/>
    <col min="9472" max="9472" width="43" style="188" customWidth="1"/>
    <col min="9473" max="9473" width="9.44140625" style="188" customWidth="1"/>
    <col min="9474" max="9474" width="5.5546875" style="188" customWidth="1"/>
    <col min="9475" max="9475" width="17.88671875" style="188" customWidth="1"/>
    <col min="9476" max="9476" width="14.88671875" style="188" customWidth="1"/>
    <col min="9477" max="9477" width="6.6640625" style="188" customWidth="1"/>
    <col min="9478" max="9478" width="6.5546875" style="188" customWidth="1"/>
    <col min="9479" max="9480" width="6.109375" style="188" customWidth="1"/>
    <col min="9481" max="9481" width="6.33203125" style="188" customWidth="1"/>
    <col min="9482" max="9482" width="5.44140625" style="188" customWidth="1"/>
    <col min="9483" max="9483" width="8.88671875" style="188" customWidth="1"/>
    <col min="9484" max="9484" width="7.44140625" style="188" customWidth="1"/>
    <col min="9485" max="9485" width="11.5546875" style="188" customWidth="1"/>
    <col min="9486" max="9727" width="8.88671875" style="188"/>
    <col min="9728" max="9728" width="43" style="188" customWidth="1"/>
    <col min="9729" max="9729" width="9.44140625" style="188" customWidth="1"/>
    <col min="9730" max="9730" width="5.5546875" style="188" customWidth="1"/>
    <col min="9731" max="9731" width="17.88671875" style="188" customWidth="1"/>
    <col min="9732" max="9732" width="14.88671875" style="188" customWidth="1"/>
    <col min="9733" max="9733" width="6.6640625" style="188" customWidth="1"/>
    <col min="9734" max="9734" width="6.5546875" style="188" customWidth="1"/>
    <col min="9735" max="9736" width="6.109375" style="188" customWidth="1"/>
    <col min="9737" max="9737" width="6.33203125" style="188" customWidth="1"/>
    <col min="9738" max="9738" width="5.44140625" style="188" customWidth="1"/>
    <col min="9739" max="9739" width="8.88671875" style="188" customWidth="1"/>
    <col min="9740" max="9740" width="7.44140625" style="188" customWidth="1"/>
    <col min="9741" max="9741" width="11.5546875" style="188" customWidth="1"/>
    <col min="9742" max="9983" width="8.88671875" style="188"/>
    <col min="9984" max="9984" width="43" style="188" customWidth="1"/>
    <col min="9985" max="9985" width="9.44140625" style="188" customWidth="1"/>
    <col min="9986" max="9986" width="5.5546875" style="188" customWidth="1"/>
    <col min="9987" max="9987" width="17.88671875" style="188" customWidth="1"/>
    <col min="9988" max="9988" width="14.88671875" style="188" customWidth="1"/>
    <col min="9989" max="9989" width="6.6640625" style="188" customWidth="1"/>
    <col min="9990" max="9990" width="6.5546875" style="188" customWidth="1"/>
    <col min="9991" max="9992" width="6.109375" style="188" customWidth="1"/>
    <col min="9993" max="9993" width="6.33203125" style="188" customWidth="1"/>
    <col min="9994" max="9994" width="5.44140625" style="188" customWidth="1"/>
    <col min="9995" max="9995" width="8.88671875" style="188" customWidth="1"/>
    <col min="9996" max="9996" width="7.44140625" style="188" customWidth="1"/>
    <col min="9997" max="9997" width="11.5546875" style="188" customWidth="1"/>
    <col min="9998" max="10239" width="8.88671875" style="188"/>
    <col min="10240" max="10240" width="43" style="188" customWidth="1"/>
    <col min="10241" max="10241" width="9.44140625" style="188" customWidth="1"/>
    <col min="10242" max="10242" width="5.5546875" style="188" customWidth="1"/>
    <col min="10243" max="10243" width="17.88671875" style="188" customWidth="1"/>
    <col min="10244" max="10244" width="14.88671875" style="188" customWidth="1"/>
    <col min="10245" max="10245" width="6.6640625" style="188" customWidth="1"/>
    <col min="10246" max="10246" width="6.5546875" style="188" customWidth="1"/>
    <col min="10247" max="10248" width="6.109375" style="188" customWidth="1"/>
    <col min="10249" max="10249" width="6.33203125" style="188" customWidth="1"/>
    <col min="10250" max="10250" width="5.44140625" style="188" customWidth="1"/>
    <col min="10251" max="10251" width="8.88671875" style="188" customWidth="1"/>
    <col min="10252" max="10252" width="7.44140625" style="188" customWidth="1"/>
    <col min="10253" max="10253" width="11.5546875" style="188" customWidth="1"/>
    <col min="10254" max="10495" width="8.88671875" style="188"/>
    <col min="10496" max="10496" width="43" style="188" customWidth="1"/>
    <col min="10497" max="10497" width="9.44140625" style="188" customWidth="1"/>
    <col min="10498" max="10498" width="5.5546875" style="188" customWidth="1"/>
    <col min="10499" max="10499" width="17.88671875" style="188" customWidth="1"/>
    <col min="10500" max="10500" width="14.88671875" style="188" customWidth="1"/>
    <col min="10501" max="10501" width="6.6640625" style="188" customWidth="1"/>
    <col min="10502" max="10502" width="6.5546875" style="188" customWidth="1"/>
    <col min="10503" max="10504" width="6.109375" style="188" customWidth="1"/>
    <col min="10505" max="10505" width="6.33203125" style="188" customWidth="1"/>
    <col min="10506" max="10506" width="5.44140625" style="188" customWidth="1"/>
    <col min="10507" max="10507" width="8.88671875" style="188" customWidth="1"/>
    <col min="10508" max="10508" width="7.44140625" style="188" customWidth="1"/>
    <col min="10509" max="10509" width="11.5546875" style="188" customWidth="1"/>
    <col min="10510" max="10751" width="8.88671875" style="188"/>
    <col min="10752" max="10752" width="43" style="188" customWidth="1"/>
    <col min="10753" max="10753" width="9.44140625" style="188" customWidth="1"/>
    <col min="10754" max="10754" width="5.5546875" style="188" customWidth="1"/>
    <col min="10755" max="10755" width="17.88671875" style="188" customWidth="1"/>
    <col min="10756" max="10756" width="14.88671875" style="188" customWidth="1"/>
    <col min="10757" max="10757" width="6.6640625" style="188" customWidth="1"/>
    <col min="10758" max="10758" width="6.5546875" style="188" customWidth="1"/>
    <col min="10759" max="10760" width="6.109375" style="188" customWidth="1"/>
    <col min="10761" max="10761" width="6.33203125" style="188" customWidth="1"/>
    <col min="10762" max="10762" width="5.44140625" style="188" customWidth="1"/>
    <col min="10763" max="10763" width="8.88671875" style="188" customWidth="1"/>
    <col min="10764" max="10764" width="7.44140625" style="188" customWidth="1"/>
    <col min="10765" max="10765" width="11.5546875" style="188" customWidth="1"/>
    <col min="10766" max="11007" width="8.88671875" style="188"/>
    <col min="11008" max="11008" width="43" style="188" customWidth="1"/>
    <col min="11009" max="11009" width="9.44140625" style="188" customWidth="1"/>
    <col min="11010" max="11010" width="5.5546875" style="188" customWidth="1"/>
    <col min="11011" max="11011" width="17.88671875" style="188" customWidth="1"/>
    <col min="11012" max="11012" width="14.88671875" style="188" customWidth="1"/>
    <col min="11013" max="11013" width="6.6640625" style="188" customWidth="1"/>
    <col min="11014" max="11014" width="6.5546875" style="188" customWidth="1"/>
    <col min="11015" max="11016" width="6.109375" style="188" customWidth="1"/>
    <col min="11017" max="11017" width="6.33203125" style="188" customWidth="1"/>
    <col min="11018" max="11018" width="5.44140625" style="188" customWidth="1"/>
    <col min="11019" max="11019" width="8.88671875" style="188" customWidth="1"/>
    <col min="11020" max="11020" width="7.44140625" style="188" customWidth="1"/>
    <col min="11021" max="11021" width="11.5546875" style="188" customWidth="1"/>
    <col min="11022" max="11263" width="8.88671875" style="188"/>
    <col min="11264" max="11264" width="43" style="188" customWidth="1"/>
    <col min="11265" max="11265" width="9.44140625" style="188" customWidth="1"/>
    <col min="11266" max="11266" width="5.5546875" style="188" customWidth="1"/>
    <col min="11267" max="11267" width="17.88671875" style="188" customWidth="1"/>
    <col min="11268" max="11268" width="14.88671875" style="188" customWidth="1"/>
    <col min="11269" max="11269" width="6.6640625" style="188" customWidth="1"/>
    <col min="11270" max="11270" width="6.5546875" style="188" customWidth="1"/>
    <col min="11271" max="11272" width="6.109375" style="188" customWidth="1"/>
    <col min="11273" max="11273" width="6.33203125" style="188" customWidth="1"/>
    <col min="11274" max="11274" width="5.44140625" style="188" customWidth="1"/>
    <col min="11275" max="11275" width="8.88671875" style="188" customWidth="1"/>
    <col min="11276" max="11276" width="7.44140625" style="188" customWidth="1"/>
    <col min="11277" max="11277" width="11.5546875" style="188" customWidth="1"/>
    <col min="11278" max="11519" width="8.88671875" style="188"/>
    <col min="11520" max="11520" width="43" style="188" customWidth="1"/>
    <col min="11521" max="11521" width="9.44140625" style="188" customWidth="1"/>
    <col min="11522" max="11522" width="5.5546875" style="188" customWidth="1"/>
    <col min="11523" max="11523" width="17.88671875" style="188" customWidth="1"/>
    <col min="11524" max="11524" width="14.88671875" style="188" customWidth="1"/>
    <col min="11525" max="11525" width="6.6640625" style="188" customWidth="1"/>
    <col min="11526" max="11526" width="6.5546875" style="188" customWidth="1"/>
    <col min="11527" max="11528" width="6.109375" style="188" customWidth="1"/>
    <col min="11529" max="11529" width="6.33203125" style="188" customWidth="1"/>
    <col min="11530" max="11530" width="5.44140625" style="188" customWidth="1"/>
    <col min="11531" max="11531" width="8.88671875" style="188" customWidth="1"/>
    <col min="11532" max="11532" width="7.44140625" style="188" customWidth="1"/>
    <col min="11533" max="11533" width="11.5546875" style="188" customWidth="1"/>
    <col min="11534" max="11775" width="8.88671875" style="188"/>
    <col min="11776" max="11776" width="43" style="188" customWidth="1"/>
    <col min="11777" max="11777" width="9.44140625" style="188" customWidth="1"/>
    <col min="11778" max="11778" width="5.5546875" style="188" customWidth="1"/>
    <col min="11779" max="11779" width="17.88671875" style="188" customWidth="1"/>
    <col min="11780" max="11780" width="14.88671875" style="188" customWidth="1"/>
    <col min="11781" max="11781" width="6.6640625" style="188" customWidth="1"/>
    <col min="11782" max="11782" width="6.5546875" style="188" customWidth="1"/>
    <col min="11783" max="11784" width="6.109375" style="188" customWidth="1"/>
    <col min="11785" max="11785" width="6.33203125" style="188" customWidth="1"/>
    <col min="11786" max="11786" width="5.44140625" style="188" customWidth="1"/>
    <col min="11787" max="11787" width="8.88671875" style="188" customWidth="1"/>
    <col min="11788" max="11788" width="7.44140625" style="188" customWidth="1"/>
    <col min="11789" max="11789" width="11.5546875" style="188" customWidth="1"/>
    <col min="11790" max="12031" width="8.88671875" style="188"/>
    <col min="12032" max="12032" width="43" style="188" customWidth="1"/>
    <col min="12033" max="12033" width="9.44140625" style="188" customWidth="1"/>
    <col min="12034" max="12034" width="5.5546875" style="188" customWidth="1"/>
    <col min="12035" max="12035" width="17.88671875" style="188" customWidth="1"/>
    <col min="12036" max="12036" width="14.88671875" style="188" customWidth="1"/>
    <col min="12037" max="12037" width="6.6640625" style="188" customWidth="1"/>
    <col min="12038" max="12038" width="6.5546875" style="188" customWidth="1"/>
    <col min="12039" max="12040" width="6.109375" style="188" customWidth="1"/>
    <col min="12041" max="12041" width="6.33203125" style="188" customWidth="1"/>
    <col min="12042" max="12042" width="5.44140625" style="188" customWidth="1"/>
    <col min="12043" max="12043" width="8.88671875" style="188" customWidth="1"/>
    <col min="12044" max="12044" width="7.44140625" style="188" customWidth="1"/>
    <col min="12045" max="12045" width="11.5546875" style="188" customWidth="1"/>
    <col min="12046" max="12287" width="8.88671875" style="188"/>
    <col min="12288" max="12288" width="43" style="188" customWidth="1"/>
    <col min="12289" max="12289" width="9.44140625" style="188" customWidth="1"/>
    <col min="12290" max="12290" width="5.5546875" style="188" customWidth="1"/>
    <col min="12291" max="12291" width="17.88671875" style="188" customWidth="1"/>
    <col min="12292" max="12292" width="14.88671875" style="188" customWidth="1"/>
    <col min="12293" max="12293" width="6.6640625" style="188" customWidth="1"/>
    <col min="12294" max="12294" width="6.5546875" style="188" customWidth="1"/>
    <col min="12295" max="12296" width="6.109375" style="188" customWidth="1"/>
    <col min="12297" max="12297" width="6.33203125" style="188" customWidth="1"/>
    <col min="12298" max="12298" width="5.44140625" style="188" customWidth="1"/>
    <col min="12299" max="12299" width="8.88671875" style="188" customWidth="1"/>
    <col min="12300" max="12300" width="7.44140625" style="188" customWidth="1"/>
    <col min="12301" max="12301" width="11.5546875" style="188" customWidth="1"/>
    <col min="12302" max="12543" width="8.88671875" style="188"/>
    <col min="12544" max="12544" width="43" style="188" customWidth="1"/>
    <col min="12545" max="12545" width="9.44140625" style="188" customWidth="1"/>
    <col min="12546" max="12546" width="5.5546875" style="188" customWidth="1"/>
    <col min="12547" max="12547" width="17.88671875" style="188" customWidth="1"/>
    <col min="12548" max="12548" width="14.88671875" style="188" customWidth="1"/>
    <col min="12549" max="12549" width="6.6640625" style="188" customWidth="1"/>
    <col min="12550" max="12550" width="6.5546875" style="188" customWidth="1"/>
    <col min="12551" max="12552" width="6.109375" style="188" customWidth="1"/>
    <col min="12553" max="12553" width="6.33203125" style="188" customWidth="1"/>
    <col min="12554" max="12554" width="5.44140625" style="188" customWidth="1"/>
    <col min="12555" max="12555" width="8.88671875" style="188" customWidth="1"/>
    <col min="12556" max="12556" width="7.44140625" style="188" customWidth="1"/>
    <col min="12557" max="12557" width="11.5546875" style="188" customWidth="1"/>
    <col min="12558" max="12799" width="8.88671875" style="188"/>
    <col min="12800" max="12800" width="43" style="188" customWidth="1"/>
    <col min="12801" max="12801" width="9.44140625" style="188" customWidth="1"/>
    <col min="12802" max="12802" width="5.5546875" style="188" customWidth="1"/>
    <col min="12803" max="12803" width="17.88671875" style="188" customWidth="1"/>
    <col min="12804" max="12804" width="14.88671875" style="188" customWidth="1"/>
    <col min="12805" max="12805" width="6.6640625" style="188" customWidth="1"/>
    <col min="12806" max="12806" width="6.5546875" style="188" customWidth="1"/>
    <col min="12807" max="12808" width="6.109375" style="188" customWidth="1"/>
    <col min="12809" max="12809" width="6.33203125" style="188" customWidth="1"/>
    <col min="12810" max="12810" width="5.44140625" style="188" customWidth="1"/>
    <col min="12811" max="12811" width="8.88671875" style="188" customWidth="1"/>
    <col min="12812" max="12812" width="7.44140625" style="188" customWidth="1"/>
    <col min="12813" max="12813" width="11.5546875" style="188" customWidth="1"/>
    <col min="12814" max="13055" width="8.88671875" style="188"/>
    <col min="13056" max="13056" width="43" style="188" customWidth="1"/>
    <col min="13057" max="13057" width="9.44140625" style="188" customWidth="1"/>
    <col min="13058" max="13058" width="5.5546875" style="188" customWidth="1"/>
    <col min="13059" max="13059" width="17.88671875" style="188" customWidth="1"/>
    <col min="13060" max="13060" width="14.88671875" style="188" customWidth="1"/>
    <col min="13061" max="13061" width="6.6640625" style="188" customWidth="1"/>
    <col min="13062" max="13062" width="6.5546875" style="188" customWidth="1"/>
    <col min="13063" max="13064" width="6.109375" style="188" customWidth="1"/>
    <col min="13065" max="13065" width="6.33203125" style="188" customWidth="1"/>
    <col min="13066" max="13066" width="5.44140625" style="188" customWidth="1"/>
    <col min="13067" max="13067" width="8.88671875" style="188" customWidth="1"/>
    <col min="13068" max="13068" width="7.44140625" style="188" customWidth="1"/>
    <col min="13069" max="13069" width="11.5546875" style="188" customWidth="1"/>
    <col min="13070" max="13311" width="8.88671875" style="188"/>
    <col min="13312" max="13312" width="43" style="188" customWidth="1"/>
    <col min="13313" max="13313" width="9.44140625" style="188" customWidth="1"/>
    <col min="13314" max="13314" width="5.5546875" style="188" customWidth="1"/>
    <col min="13315" max="13315" width="17.88671875" style="188" customWidth="1"/>
    <col min="13316" max="13316" width="14.88671875" style="188" customWidth="1"/>
    <col min="13317" max="13317" width="6.6640625" style="188" customWidth="1"/>
    <col min="13318" max="13318" width="6.5546875" style="188" customWidth="1"/>
    <col min="13319" max="13320" width="6.109375" style="188" customWidth="1"/>
    <col min="13321" max="13321" width="6.33203125" style="188" customWidth="1"/>
    <col min="13322" max="13322" width="5.44140625" style="188" customWidth="1"/>
    <col min="13323" max="13323" width="8.88671875" style="188" customWidth="1"/>
    <col min="13324" max="13324" width="7.44140625" style="188" customWidth="1"/>
    <col min="13325" max="13325" width="11.5546875" style="188" customWidth="1"/>
    <col min="13326" max="13567" width="8.88671875" style="188"/>
    <col min="13568" max="13568" width="43" style="188" customWidth="1"/>
    <col min="13569" max="13569" width="9.44140625" style="188" customWidth="1"/>
    <col min="13570" max="13570" width="5.5546875" style="188" customWidth="1"/>
    <col min="13571" max="13571" width="17.88671875" style="188" customWidth="1"/>
    <col min="13572" max="13572" width="14.88671875" style="188" customWidth="1"/>
    <col min="13573" max="13573" width="6.6640625" style="188" customWidth="1"/>
    <col min="13574" max="13574" width="6.5546875" style="188" customWidth="1"/>
    <col min="13575" max="13576" width="6.109375" style="188" customWidth="1"/>
    <col min="13577" max="13577" width="6.33203125" style="188" customWidth="1"/>
    <col min="13578" max="13578" width="5.44140625" style="188" customWidth="1"/>
    <col min="13579" max="13579" width="8.88671875" style="188" customWidth="1"/>
    <col min="13580" max="13580" width="7.44140625" style="188" customWidth="1"/>
    <col min="13581" max="13581" width="11.5546875" style="188" customWidth="1"/>
    <col min="13582" max="13823" width="8.88671875" style="188"/>
    <col min="13824" max="13824" width="43" style="188" customWidth="1"/>
    <col min="13825" max="13825" width="9.44140625" style="188" customWidth="1"/>
    <col min="13826" max="13826" width="5.5546875" style="188" customWidth="1"/>
    <col min="13827" max="13827" width="17.88671875" style="188" customWidth="1"/>
    <col min="13828" max="13828" width="14.88671875" style="188" customWidth="1"/>
    <col min="13829" max="13829" width="6.6640625" style="188" customWidth="1"/>
    <col min="13830" max="13830" width="6.5546875" style="188" customWidth="1"/>
    <col min="13831" max="13832" width="6.109375" style="188" customWidth="1"/>
    <col min="13833" max="13833" width="6.33203125" style="188" customWidth="1"/>
    <col min="13834" max="13834" width="5.44140625" style="188" customWidth="1"/>
    <col min="13835" max="13835" width="8.88671875" style="188" customWidth="1"/>
    <col min="13836" max="13836" width="7.44140625" style="188" customWidth="1"/>
    <col min="13837" max="13837" width="11.5546875" style="188" customWidth="1"/>
    <col min="13838" max="14079" width="8.88671875" style="188"/>
    <col min="14080" max="14080" width="43" style="188" customWidth="1"/>
    <col min="14081" max="14081" width="9.44140625" style="188" customWidth="1"/>
    <col min="14082" max="14082" width="5.5546875" style="188" customWidth="1"/>
    <col min="14083" max="14083" width="17.88671875" style="188" customWidth="1"/>
    <col min="14084" max="14084" width="14.88671875" style="188" customWidth="1"/>
    <col min="14085" max="14085" width="6.6640625" style="188" customWidth="1"/>
    <col min="14086" max="14086" width="6.5546875" style="188" customWidth="1"/>
    <col min="14087" max="14088" width="6.109375" style="188" customWidth="1"/>
    <col min="14089" max="14089" width="6.33203125" style="188" customWidth="1"/>
    <col min="14090" max="14090" width="5.44140625" style="188" customWidth="1"/>
    <col min="14091" max="14091" width="8.88671875" style="188" customWidth="1"/>
    <col min="14092" max="14092" width="7.44140625" style="188" customWidth="1"/>
    <col min="14093" max="14093" width="11.5546875" style="188" customWidth="1"/>
    <col min="14094" max="14335" width="8.88671875" style="188"/>
    <col min="14336" max="14336" width="43" style="188" customWidth="1"/>
    <col min="14337" max="14337" width="9.44140625" style="188" customWidth="1"/>
    <col min="14338" max="14338" width="5.5546875" style="188" customWidth="1"/>
    <col min="14339" max="14339" width="17.88671875" style="188" customWidth="1"/>
    <col min="14340" max="14340" width="14.88671875" style="188" customWidth="1"/>
    <col min="14341" max="14341" width="6.6640625" style="188" customWidth="1"/>
    <col min="14342" max="14342" width="6.5546875" style="188" customWidth="1"/>
    <col min="14343" max="14344" width="6.109375" style="188" customWidth="1"/>
    <col min="14345" max="14345" width="6.33203125" style="188" customWidth="1"/>
    <col min="14346" max="14346" width="5.44140625" style="188" customWidth="1"/>
    <col min="14347" max="14347" width="8.88671875" style="188" customWidth="1"/>
    <col min="14348" max="14348" width="7.44140625" style="188" customWidth="1"/>
    <col min="14349" max="14349" width="11.5546875" style="188" customWidth="1"/>
    <col min="14350" max="14591" width="8.88671875" style="188"/>
    <col min="14592" max="14592" width="43" style="188" customWidth="1"/>
    <col min="14593" max="14593" width="9.44140625" style="188" customWidth="1"/>
    <col min="14594" max="14594" width="5.5546875" style="188" customWidth="1"/>
    <col min="14595" max="14595" width="17.88671875" style="188" customWidth="1"/>
    <col min="14596" max="14596" width="14.88671875" style="188" customWidth="1"/>
    <col min="14597" max="14597" width="6.6640625" style="188" customWidth="1"/>
    <col min="14598" max="14598" width="6.5546875" style="188" customWidth="1"/>
    <col min="14599" max="14600" width="6.109375" style="188" customWidth="1"/>
    <col min="14601" max="14601" width="6.33203125" style="188" customWidth="1"/>
    <col min="14602" max="14602" width="5.44140625" style="188" customWidth="1"/>
    <col min="14603" max="14603" width="8.88671875" style="188" customWidth="1"/>
    <col min="14604" max="14604" width="7.44140625" style="188" customWidth="1"/>
    <col min="14605" max="14605" width="11.5546875" style="188" customWidth="1"/>
    <col min="14606" max="14847" width="8.88671875" style="188"/>
    <col min="14848" max="14848" width="43" style="188" customWidth="1"/>
    <col min="14849" max="14849" width="9.44140625" style="188" customWidth="1"/>
    <col min="14850" max="14850" width="5.5546875" style="188" customWidth="1"/>
    <col min="14851" max="14851" width="17.88671875" style="188" customWidth="1"/>
    <col min="14852" max="14852" width="14.88671875" style="188" customWidth="1"/>
    <col min="14853" max="14853" width="6.6640625" style="188" customWidth="1"/>
    <col min="14854" max="14854" width="6.5546875" style="188" customWidth="1"/>
    <col min="14855" max="14856" width="6.109375" style="188" customWidth="1"/>
    <col min="14857" max="14857" width="6.33203125" style="188" customWidth="1"/>
    <col min="14858" max="14858" width="5.44140625" style="188" customWidth="1"/>
    <col min="14859" max="14859" width="8.88671875" style="188" customWidth="1"/>
    <col min="14860" max="14860" width="7.44140625" style="188" customWidth="1"/>
    <col min="14861" max="14861" width="11.5546875" style="188" customWidth="1"/>
    <col min="14862" max="15103" width="8.88671875" style="188"/>
    <col min="15104" max="15104" width="43" style="188" customWidth="1"/>
    <col min="15105" max="15105" width="9.44140625" style="188" customWidth="1"/>
    <col min="15106" max="15106" width="5.5546875" style="188" customWidth="1"/>
    <col min="15107" max="15107" width="17.88671875" style="188" customWidth="1"/>
    <col min="15108" max="15108" width="14.88671875" style="188" customWidth="1"/>
    <col min="15109" max="15109" width="6.6640625" style="188" customWidth="1"/>
    <col min="15110" max="15110" width="6.5546875" style="188" customWidth="1"/>
    <col min="15111" max="15112" width="6.109375" style="188" customWidth="1"/>
    <col min="15113" max="15113" width="6.33203125" style="188" customWidth="1"/>
    <col min="15114" max="15114" width="5.44140625" style="188" customWidth="1"/>
    <col min="15115" max="15115" width="8.88671875" style="188" customWidth="1"/>
    <col min="15116" max="15116" width="7.44140625" style="188" customWidth="1"/>
    <col min="15117" max="15117" width="11.5546875" style="188" customWidth="1"/>
    <col min="15118" max="15359" width="8.88671875" style="188"/>
    <col min="15360" max="15360" width="43" style="188" customWidth="1"/>
    <col min="15361" max="15361" width="9.44140625" style="188" customWidth="1"/>
    <col min="15362" max="15362" width="5.5546875" style="188" customWidth="1"/>
    <col min="15363" max="15363" width="17.88671875" style="188" customWidth="1"/>
    <col min="15364" max="15364" width="14.88671875" style="188" customWidth="1"/>
    <col min="15365" max="15365" width="6.6640625" style="188" customWidth="1"/>
    <col min="15366" max="15366" width="6.5546875" style="188" customWidth="1"/>
    <col min="15367" max="15368" width="6.109375" style="188" customWidth="1"/>
    <col min="15369" max="15369" width="6.33203125" style="188" customWidth="1"/>
    <col min="15370" max="15370" width="5.44140625" style="188" customWidth="1"/>
    <col min="15371" max="15371" width="8.88671875" style="188" customWidth="1"/>
    <col min="15372" max="15372" width="7.44140625" style="188" customWidth="1"/>
    <col min="15373" max="15373" width="11.5546875" style="188" customWidth="1"/>
    <col min="15374" max="15615" width="8.88671875" style="188"/>
    <col min="15616" max="15616" width="43" style="188" customWidth="1"/>
    <col min="15617" max="15617" width="9.44140625" style="188" customWidth="1"/>
    <col min="15618" max="15618" width="5.5546875" style="188" customWidth="1"/>
    <col min="15619" max="15619" width="17.88671875" style="188" customWidth="1"/>
    <col min="15620" max="15620" width="14.88671875" style="188" customWidth="1"/>
    <col min="15621" max="15621" width="6.6640625" style="188" customWidth="1"/>
    <col min="15622" max="15622" width="6.5546875" style="188" customWidth="1"/>
    <col min="15623" max="15624" width="6.109375" style="188" customWidth="1"/>
    <col min="15625" max="15625" width="6.33203125" style="188" customWidth="1"/>
    <col min="15626" max="15626" width="5.44140625" style="188" customWidth="1"/>
    <col min="15627" max="15627" width="8.88671875" style="188" customWidth="1"/>
    <col min="15628" max="15628" width="7.44140625" style="188" customWidth="1"/>
    <col min="15629" max="15629" width="11.5546875" style="188" customWidth="1"/>
    <col min="15630" max="15871" width="8.88671875" style="188"/>
    <col min="15872" max="15872" width="43" style="188" customWidth="1"/>
    <col min="15873" max="15873" width="9.44140625" style="188" customWidth="1"/>
    <col min="15874" max="15874" width="5.5546875" style="188" customWidth="1"/>
    <col min="15875" max="15875" width="17.88671875" style="188" customWidth="1"/>
    <col min="15876" max="15876" width="14.88671875" style="188" customWidth="1"/>
    <col min="15877" max="15877" width="6.6640625" style="188" customWidth="1"/>
    <col min="15878" max="15878" width="6.5546875" style="188" customWidth="1"/>
    <col min="15879" max="15880" width="6.109375" style="188" customWidth="1"/>
    <col min="15881" max="15881" width="6.33203125" style="188" customWidth="1"/>
    <col min="15882" max="15882" width="5.44140625" style="188" customWidth="1"/>
    <col min="15883" max="15883" width="8.88671875" style="188" customWidth="1"/>
    <col min="15884" max="15884" width="7.44140625" style="188" customWidth="1"/>
    <col min="15885" max="15885" width="11.5546875" style="188" customWidth="1"/>
    <col min="15886" max="16127" width="8.88671875" style="188"/>
    <col min="16128" max="16128" width="43" style="188" customWidth="1"/>
    <col min="16129" max="16129" width="9.44140625" style="188" customWidth="1"/>
    <col min="16130" max="16130" width="5.5546875" style="188" customWidth="1"/>
    <col min="16131" max="16131" width="17.88671875" style="188" customWidth="1"/>
    <col min="16132" max="16132" width="14.88671875" style="188" customWidth="1"/>
    <col min="16133" max="16133" width="6.6640625" style="188" customWidth="1"/>
    <col min="16134" max="16134" width="6.5546875" style="188" customWidth="1"/>
    <col min="16135" max="16136" width="6.109375" style="188" customWidth="1"/>
    <col min="16137" max="16137" width="6.33203125" style="188" customWidth="1"/>
    <col min="16138" max="16138" width="5.44140625" style="188" customWidth="1"/>
    <col min="16139" max="16139" width="8.88671875" style="188" customWidth="1"/>
    <col min="16140" max="16140" width="7.44140625" style="188" customWidth="1"/>
    <col min="16141" max="16141" width="11.5546875" style="188" customWidth="1"/>
    <col min="16142" max="16384" width="8.88671875" style="188"/>
  </cols>
  <sheetData>
    <row r="1" spans="1:254" s="207" customFormat="1" ht="18" customHeight="1">
      <c r="K1" s="168" t="s">
        <v>64</v>
      </c>
      <c r="M1" s="239"/>
    </row>
    <row r="2" spans="1:254" s="207" customFormat="1" ht="51.75" customHeight="1">
      <c r="B2" s="56"/>
      <c r="C2" s="56"/>
      <c r="E2" s="209"/>
      <c r="F2" s="56"/>
      <c r="G2" s="56"/>
      <c r="H2" s="56"/>
      <c r="I2" s="56"/>
      <c r="J2" s="56"/>
      <c r="K2" s="509" t="s">
        <v>264</v>
      </c>
      <c r="L2" s="509"/>
      <c r="M2" s="509"/>
      <c r="N2" s="509"/>
      <c r="P2" s="171"/>
    </row>
    <row r="3" spans="1:254" s="207" customFormat="1" ht="15.75" customHeight="1">
      <c r="B3" s="56"/>
      <c r="C3" s="56"/>
      <c r="E3" s="209"/>
      <c r="F3" s="56"/>
      <c r="G3" s="56"/>
      <c r="H3" s="56"/>
      <c r="I3" s="56"/>
      <c r="J3" s="56"/>
      <c r="K3" s="56"/>
      <c r="L3" s="208"/>
      <c r="M3" s="213"/>
    </row>
    <row r="4" spans="1:254" s="214" customFormat="1" ht="29.25" customHeight="1" thickBot="1">
      <c r="A4" s="508" t="s">
        <v>261</v>
      </c>
      <c r="B4" s="508"/>
      <c r="C4" s="508"/>
      <c r="D4" s="508"/>
      <c r="E4" s="508"/>
      <c r="F4" s="508"/>
      <c r="G4" s="508"/>
      <c r="H4" s="508"/>
      <c r="I4" s="508"/>
      <c r="J4" s="508"/>
      <c r="K4" s="508"/>
      <c r="L4" s="508"/>
      <c r="M4" s="508"/>
      <c r="N4" s="508"/>
    </row>
    <row r="5" spans="1:254" s="59" customFormat="1" ht="24" customHeight="1" thickBot="1">
      <c r="A5" s="525" t="s">
        <v>0</v>
      </c>
      <c r="B5" s="527" t="s">
        <v>65</v>
      </c>
      <c r="C5" s="525" t="s">
        <v>66</v>
      </c>
      <c r="D5" s="297" t="s">
        <v>260</v>
      </c>
      <c r="E5" s="298" t="s">
        <v>3</v>
      </c>
      <c r="F5" s="489" t="s">
        <v>68</v>
      </c>
      <c r="G5" s="514"/>
      <c r="H5" s="514"/>
      <c r="I5" s="514"/>
      <c r="J5" s="490"/>
      <c r="K5" s="529" t="s">
        <v>4</v>
      </c>
      <c r="L5" s="527" t="s">
        <v>5</v>
      </c>
      <c r="M5" s="527" t="s">
        <v>6</v>
      </c>
      <c r="N5" s="519" t="s">
        <v>8</v>
      </c>
    </row>
    <row r="6" spans="1:254" s="62" customFormat="1" ht="26.25" customHeight="1" thickBot="1">
      <c r="A6" s="526"/>
      <c r="B6" s="528"/>
      <c r="C6" s="526"/>
      <c r="D6" s="489" t="s">
        <v>69</v>
      </c>
      <c r="E6" s="490"/>
      <c r="F6" s="60" t="s">
        <v>10</v>
      </c>
      <c r="G6" s="60" t="s">
        <v>11</v>
      </c>
      <c r="H6" s="299" t="s">
        <v>70</v>
      </c>
      <c r="I6" s="60" t="s">
        <v>12</v>
      </c>
      <c r="J6" s="60" t="s">
        <v>13</v>
      </c>
      <c r="K6" s="530"/>
      <c r="L6" s="528"/>
      <c r="M6" s="528"/>
      <c r="N6" s="520"/>
    </row>
    <row r="7" spans="1:254" s="62" customFormat="1" ht="7.2" customHeight="1">
      <c r="A7" s="187"/>
      <c r="B7" s="187"/>
      <c r="C7" s="187"/>
      <c r="D7" s="187"/>
      <c r="E7" s="187"/>
      <c r="F7" s="187"/>
      <c r="G7" s="187"/>
      <c r="H7" s="187"/>
      <c r="I7" s="187"/>
      <c r="J7" s="187"/>
      <c r="K7" s="187"/>
      <c r="L7" s="187"/>
      <c r="M7" s="215"/>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187"/>
      <c r="AU7" s="187"/>
      <c r="AV7" s="187"/>
      <c r="AW7" s="187"/>
      <c r="AX7" s="187"/>
      <c r="AY7" s="187"/>
      <c r="AZ7" s="187"/>
      <c r="BA7" s="187"/>
      <c r="BB7" s="187"/>
      <c r="BC7" s="187"/>
      <c r="BD7" s="187"/>
      <c r="BE7" s="187"/>
      <c r="BF7" s="187"/>
      <c r="BG7" s="187"/>
      <c r="BH7" s="187"/>
      <c r="BI7" s="187"/>
      <c r="BJ7" s="187"/>
      <c r="BK7" s="187"/>
      <c r="BL7" s="187"/>
      <c r="BM7" s="187"/>
      <c r="BN7" s="187"/>
      <c r="BO7" s="187"/>
      <c r="BP7" s="187"/>
      <c r="BQ7" s="187"/>
      <c r="BR7" s="187"/>
      <c r="BS7" s="187"/>
      <c r="BT7" s="187"/>
      <c r="BU7" s="187"/>
      <c r="BV7" s="187"/>
      <c r="BW7" s="187"/>
      <c r="BX7" s="187"/>
      <c r="BY7" s="187"/>
      <c r="BZ7" s="187"/>
      <c r="CA7" s="187"/>
      <c r="CB7" s="187"/>
      <c r="CC7" s="187"/>
      <c r="CD7" s="187"/>
      <c r="CE7" s="187"/>
      <c r="CF7" s="187"/>
      <c r="CG7" s="187"/>
      <c r="CH7" s="187"/>
      <c r="CI7" s="187"/>
      <c r="CJ7" s="187"/>
      <c r="CK7" s="187"/>
      <c r="CL7" s="187"/>
      <c r="CM7" s="187"/>
      <c r="CN7" s="187"/>
      <c r="CO7" s="187"/>
      <c r="CP7" s="187"/>
      <c r="CQ7" s="187"/>
      <c r="CR7" s="187"/>
      <c r="CS7" s="187"/>
      <c r="CT7" s="187"/>
      <c r="CU7" s="187"/>
      <c r="CV7" s="187"/>
      <c r="CW7" s="187"/>
      <c r="CX7" s="187"/>
      <c r="CY7" s="187"/>
      <c r="CZ7" s="187"/>
      <c r="DA7" s="187"/>
      <c r="DB7" s="187"/>
      <c r="DC7" s="187"/>
      <c r="DD7" s="187"/>
      <c r="DE7" s="187"/>
      <c r="DF7" s="187"/>
      <c r="DG7" s="187"/>
      <c r="DH7" s="187"/>
      <c r="DI7" s="187"/>
      <c r="DJ7" s="187"/>
      <c r="DK7" s="187"/>
      <c r="DL7" s="187"/>
      <c r="DM7" s="187"/>
      <c r="DN7" s="187"/>
      <c r="DO7" s="187"/>
      <c r="DP7" s="187"/>
      <c r="DQ7" s="187"/>
      <c r="DR7" s="187"/>
      <c r="DS7" s="187"/>
      <c r="DT7" s="187"/>
      <c r="DU7" s="187"/>
      <c r="DV7" s="187"/>
      <c r="DW7" s="187"/>
      <c r="DX7" s="187"/>
      <c r="DY7" s="187"/>
      <c r="DZ7" s="187"/>
      <c r="EA7" s="187"/>
      <c r="EB7" s="187"/>
      <c r="EC7" s="187"/>
      <c r="ED7" s="187"/>
      <c r="EE7" s="187"/>
      <c r="EF7" s="187"/>
      <c r="EG7" s="187"/>
      <c r="EH7" s="187"/>
      <c r="EI7" s="187"/>
      <c r="EJ7" s="187"/>
      <c r="EK7" s="187"/>
      <c r="EL7" s="187"/>
      <c r="EM7" s="187"/>
      <c r="EN7" s="187"/>
      <c r="EO7" s="187"/>
      <c r="EP7" s="187"/>
      <c r="EQ7" s="187"/>
      <c r="ER7" s="187"/>
      <c r="ES7" s="187"/>
      <c r="ET7" s="187"/>
      <c r="EU7" s="187"/>
      <c r="EV7" s="187"/>
      <c r="EW7" s="187"/>
      <c r="EX7" s="187"/>
      <c r="EY7" s="187"/>
      <c r="EZ7" s="187"/>
      <c r="FA7" s="187"/>
      <c r="FB7" s="187"/>
      <c r="FC7" s="187"/>
      <c r="FD7" s="187"/>
      <c r="FE7" s="187"/>
      <c r="FF7" s="187"/>
      <c r="FG7" s="187"/>
      <c r="FH7" s="187"/>
      <c r="FI7" s="187"/>
      <c r="FJ7" s="187"/>
      <c r="FK7" s="187"/>
      <c r="FL7" s="187"/>
      <c r="FM7" s="187"/>
      <c r="FN7" s="187"/>
      <c r="FO7" s="187"/>
      <c r="FP7" s="187"/>
      <c r="FQ7" s="187"/>
      <c r="FR7" s="187"/>
      <c r="FS7" s="187"/>
      <c r="FT7" s="187"/>
      <c r="FU7" s="187"/>
      <c r="FV7" s="187"/>
      <c r="FW7" s="187"/>
      <c r="FX7" s="187"/>
      <c r="FY7" s="187"/>
      <c r="FZ7" s="187"/>
      <c r="GA7" s="187"/>
      <c r="GB7" s="187"/>
      <c r="GC7" s="187"/>
      <c r="GD7" s="187"/>
      <c r="GE7" s="187"/>
      <c r="GF7" s="187"/>
      <c r="GG7" s="187"/>
      <c r="GH7" s="187"/>
      <c r="GI7" s="187"/>
      <c r="GJ7" s="187"/>
      <c r="GK7" s="187"/>
      <c r="GL7" s="187"/>
      <c r="GM7" s="187"/>
      <c r="GN7" s="187"/>
      <c r="GO7" s="187"/>
      <c r="GP7" s="187"/>
      <c r="GQ7" s="187"/>
      <c r="GR7" s="187"/>
      <c r="GS7" s="187"/>
      <c r="GT7" s="187"/>
      <c r="GU7" s="187"/>
      <c r="GV7" s="187"/>
      <c r="GW7" s="187"/>
      <c r="GX7" s="187"/>
      <c r="GY7" s="187"/>
      <c r="GZ7" s="187"/>
      <c r="HA7" s="187"/>
      <c r="HB7" s="187"/>
      <c r="HC7" s="187"/>
      <c r="HD7" s="187"/>
      <c r="HE7" s="187"/>
      <c r="HF7" s="187"/>
      <c r="HG7" s="187"/>
      <c r="HH7" s="187"/>
      <c r="HI7" s="187"/>
      <c r="HJ7" s="187"/>
      <c r="HK7" s="187"/>
      <c r="HL7" s="187"/>
      <c r="HM7" s="187"/>
      <c r="HN7" s="187"/>
      <c r="HO7" s="187"/>
      <c r="HP7" s="187"/>
      <c r="HQ7" s="187"/>
      <c r="HR7" s="187"/>
      <c r="HS7" s="187"/>
      <c r="HT7" s="187"/>
      <c r="HU7" s="187"/>
      <c r="HV7" s="187"/>
      <c r="HW7" s="187"/>
      <c r="HX7" s="187"/>
      <c r="HY7" s="187"/>
      <c r="HZ7" s="187"/>
      <c r="IA7" s="187"/>
      <c r="IB7" s="187"/>
      <c r="IC7" s="187"/>
      <c r="ID7" s="187"/>
      <c r="IE7" s="187"/>
      <c r="IF7" s="187"/>
      <c r="IG7" s="187"/>
      <c r="IH7" s="187"/>
      <c r="II7" s="187"/>
      <c r="IJ7" s="187"/>
      <c r="IK7" s="187"/>
      <c r="IL7" s="187"/>
      <c r="IM7" s="187"/>
      <c r="IN7" s="187"/>
      <c r="IO7" s="187"/>
      <c r="IP7" s="187"/>
      <c r="IQ7" s="187"/>
      <c r="IR7" s="187"/>
      <c r="IS7" s="187"/>
      <c r="IT7" s="187"/>
    </row>
    <row r="8" spans="1:254" s="82" customFormat="1" ht="20.25" customHeight="1">
      <c r="A8" s="521" t="s">
        <v>113</v>
      </c>
      <c r="B8" s="521"/>
      <c r="C8" s="521"/>
      <c r="D8" s="521"/>
      <c r="E8" s="521"/>
      <c r="F8" s="521"/>
      <c r="G8" s="521"/>
      <c r="H8" s="521"/>
      <c r="I8" s="521"/>
      <c r="J8" s="521"/>
      <c r="K8" s="521"/>
      <c r="L8" s="521"/>
      <c r="M8" s="521"/>
      <c r="N8" s="517"/>
      <c r="O8" s="517"/>
      <c r="P8" s="517"/>
      <c r="Q8" s="517"/>
      <c r="R8" s="517"/>
      <c r="S8" s="517"/>
      <c r="T8" s="517"/>
      <c r="U8" s="517"/>
      <c r="V8" s="517"/>
      <c r="W8" s="517"/>
      <c r="X8" s="517"/>
      <c r="Y8" s="517"/>
      <c r="Z8" s="517"/>
      <c r="AA8" s="517"/>
      <c r="AB8" s="517"/>
      <c r="AC8" s="517"/>
      <c r="AD8" s="517"/>
      <c r="AE8" s="517"/>
      <c r="AF8" s="517"/>
      <c r="AG8" s="517"/>
      <c r="AH8" s="517"/>
      <c r="AI8" s="517"/>
      <c r="AJ8" s="517"/>
      <c r="AK8" s="517"/>
      <c r="AL8" s="517"/>
      <c r="AM8" s="517"/>
      <c r="AN8" s="517"/>
      <c r="AO8" s="517"/>
      <c r="AP8" s="517"/>
      <c r="AQ8" s="517"/>
      <c r="AR8" s="517"/>
      <c r="AS8" s="517"/>
      <c r="AT8" s="517"/>
      <c r="AU8" s="517"/>
      <c r="AV8" s="517"/>
      <c r="AW8" s="517"/>
      <c r="AX8" s="517"/>
      <c r="AY8" s="517"/>
      <c r="AZ8" s="517"/>
      <c r="BA8" s="517"/>
      <c r="BB8" s="517"/>
      <c r="BC8" s="517"/>
      <c r="BD8" s="517"/>
      <c r="BE8" s="517"/>
      <c r="BF8" s="517"/>
      <c r="BG8" s="517"/>
      <c r="BH8" s="517"/>
      <c r="BI8" s="517"/>
      <c r="BJ8" s="517"/>
      <c r="BK8" s="517"/>
      <c r="BL8" s="517"/>
      <c r="BM8" s="517"/>
      <c r="BN8" s="517"/>
      <c r="BO8" s="517"/>
      <c r="BP8" s="517"/>
      <c r="BQ8" s="517"/>
      <c r="BR8" s="517"/>
      <c r="BS8" s="517"/>
      <c r="BT8" s="517"/>
      <c r="BU8" s="517"/>
      <c r="BV8" s="517"/>
      <c r="BW8" s="517"/>
      <c r="BX8" s="517"/>
      <c r="BY8" s="517"/>
      <c r="BZ8" s="517"/>
      <c r="CA8" s="517"/>
      <c r="CB8" s="517"/>
      <c r="CC8" s="517"/>
      <c r="CD8" s="517"/>
      <c r="CE8" s="517"/>
      <c r="CF8" s="517"/>
      <c r="CG8" s="517"/>
      <c r="CH8" s="517"/>
      <c r="CI8" s="517"/>
      <c r="CJ8" s="517"/>
      <c r="CK8" s="517"/>
      <c r="CL8" s="517"/>
      <c r="CM8" s="517"/>
      <c r="CN8" s="517"/>
      <c r="CO8" s="517"/>
      <c r="CP8" s="517"/>
      <c r="CQ8" s="517"/>
      <c r="CR8" s="517"/>
      <c r="CS8" s="517"/>
      <c r="CT8" s="517"/>
      <c r="CU8" s="517"/>
      <c r="CV8" s="517"/>
      <c r="CW8" s="517"/>
      <c r="CX8" s="517"/>
      <c r="CY8" s="517"/>
      <c r="CZ8" s="517"/>
      <c r="DA8" s="517"/>
      <c r="DB8" s="517"/>
      <c r="DC8" s="517"/>
      <c r="DD8" s="517"/>
      <c r="DE8" s="517"/>
      <c r="DF8" s="517"/>
      <c r="DG8" s="517"/>
      <c r="DH8" s="517"/>
      <c r="DI8" s="517"/>
      <c r="DJ8" s="517"/>
      <c r="DK8" s="517"/>
      <c r="DL8" s="517"/>
      <c r="DM8" s="517"/>
      <c r="DN8" s="517"/>
      <c r="DO8" s="517"/>
      <c r="DP8" s="517"/>
      <c r="DQ8" s="517"/>
      <c r="DR8" s="517"/>
      <c r="DS8" s="517"/>
      <c r="DT8" s="517"/>
      <c r="DU8" s="517"/>
      <c r="DV8" s="517"/>
      <c r="DW8" s="517"/>
      <c r="DX8" s="517"/>
      <c r="DY8" s="517"/>
      <c r="DZ8" s="517"/>
      <c r="EA8" s="517"/>
      <c r="EB8" s="517"/>
      <c r="EC8" s="517"/>
      <c r="ED8" s="517"/>
      <c r="EE8" s="517"/>
      <c r="EF8" s="517"/>
      <c r="EG8" s="517"/>
      <c r="EH8" s="517"/>
      <c r="EI8" s="517"/>
      <c r="EJ8" s="517"/>
      <c r="EK8" s="517"/>
      <c r="EL8" s="517"/>
      <c r="EM8" s="517"/>
      <c r="EN8" s="517"/>
      <c r="EO8" s="517"/>
      <c r="EP8" s="517"/>
      <c r="EQ8" s="517"/>
      <c r="ER8" s="517"/>
      <c r="ES8" s="517"/>
      <c r="ET8" s="517"/>
      <c r="EU8" s="517"/>
      <c r="EV8" s="517"/>
      <c r="EW8" s="517"/>
      <c r="EX8" s="517"/>
      <c r="EY8" s="517"/>
      <c r="EZ8" s="517"/>
      <c r="FA8" s="517"/>
      <c r="FB8" s="517"/>
      <c r="FC8" s="517"/>
      <c r="FD8" s="517"/>
      <c r="FE8" s="517"/>
      <c r="FF8" s="517"/>
      <c r="FG8" s="517"/>
      <c r="FH8" s="517"/>
      <c r="FI8" s="517"/>
      <c r="FJ8" s="517"/>
      <c r="FK8" s="517"/>
      <c r="FL8" s="517"/>
      <c r="FM8" s="517"/>
      <c r="FN8" s="517"/>
      <c r="FO8" s="517"/>
      <c r="FP8" s="517"/>
      <c r="FQ8" s="517"/>
      <c r="FR8" s="517"/>
      <c r="FS8" s="517"/>
      <c r="FT8" s="517"/>
      <c r="FU8" s="517"/>
      <c r="FV8" s="517"/>
      <c r="FW8" s="517"/>
      <c r="FX8" s="517"/>
      <c r="FY8" s="517"/>
      <c r="FZ8" s="517"/>
      <c r="GA8" s="517"/>
      <c r="GB8" s="517"/>
      <c r="GC8" s="517"/>
      <c r="GD8" s="517"/>
      <c r="GE8" s="517"/>
      <c r="GF8" s="517"/>
      <c r="GG8" s="517"/>
      <c r="GH8" s="517"/>
      <c r="GI8" s="517"/>
      <c r="GJ8" s="517"/>
      <c r="GK8" s="517"/>
      <c r="GL8" s="517"/>
      <c r="GM8" s="517"/>
      <c r="GN8" s="517"/>
      <c r="GO8" s="517"/>
      <c r="GP8" s="517"/>
      <c r="GQ8" s="517"/>
      <c r="GR8" s="517"/>
      <c r="GS8" s="517"/>
      <c r="GT8" s="517"/>
      <c r="GU8" s="517"/>
      <c r="GV8" s="517"/>
      <c r="GW8" s="517"/>
      <c r="GX8" s="517"/>
      <c r="GY8" s="517"/>
      <c r="GZ8" s="517"/>
      <c r="HA8" s="517"/>
      <c r="HB8" s="517"/>
      <c r="HC8" s="517"/>
      <c r="HD8" s="517"/>
      <c r="HE8" s="517"/>
      <c r="HF8" s="517"/>
      <c r="HG8" s="517"/>
      <c r="HH8" s="517"/>
      <c r="HI8" s="517"/>
      <c r="HJ8" s="517"/>
      <c r="HK8" s="517"/>
      <c r="HL8" s="517"/>
      <c r="HM8" s="517"/>
      <c r="HN8" s="517"/>
      <c r="HO8" s="517"/>
      <c r="HP8" s="517"/>
      <c r="HQ8" s="517"/>
      <c r="HR8" s="517"/>
      <c r="HS8" s="517"/>
      <c r="HT8" s="517"/>
      <c r="HU8" s="517"/>
      <c r="HV8" s="517"/>
      <c r="HW8" s="517"/>
      <c r="HX8" s="517"/>
      <c r="HY8" s="517"/>
      <c r="HZ8" s="517"/>
      <c r="IA8" s="517"/>
      <c r="IB8" s="517"/>
      <c r="IC8" s="517"/>
      <c r="ID8" s="517"/>
      <c r="IE8" s="517"/>
      <c r="IF8" s="517"/>
      <c r="IG8" s="517"/>
      <c r="IH8" s="517"/>
      <c r="II8" s="517"/>
      <c r="IJ8" s="517"/>
      <c r="IK8" s="517"/>
      <c r="IL8" s="517"/>
      <c r="IM8" s="517"/>
      <c r="IN8" s="517"/>
      <c r="IO8" s="517"/>
      <c r="IP8" s="517"/>
      <c r="IQ8" s="517"/>
      <c r="IR8" s="517"/>
      <c r="IS8" s="517"/>
      <c r="IT8" s="186"/>
    </row>
    <row r="9" spans="1:254" s="82" customFormat="1" ht="20.25" customHeight="1">
      <c r="A9" s="518" t="s">
        <v>158</v>
      </c>
      <c r="B9" s="518"/>
      <c r="C9" s="518"/>
      <c r="D9" s="518"/>
      <c r="E9" s="518"/>
      <c r="F9" s="518"/>
      <c r="G9" s="518"/>
      <c r="H9" s="518"/>
      <c r="I9" s="518"/>
      <c r="J9" s="518"/>
      <c r="K9" s="518"/>
      <c r="L9" s="518"/>
      <c r="M9" s="518"/>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6"/>
      <c r="AZ9" s="186"/>
      <c r="BA9" s="186"/>
      <c r="BB9" s="186"/>
      <c r="BC9" s="186"/>
      <c r="BD9" s="186"/>
      <c r="BE9" s="186"/>
      <c r="BF9" s="186"/>
      <c r="BG9" s="186"/>
      <c r="BH9" s="186"/>
      <c r="BI9" s="186"/>
      <c r="BJ9" s="186"/>
      <c r="BK9" s="186"/>
      <c r="BL9" s="186"/>
      <c r="BM9" s="186"/>
      <c r="BN9" s="186"/>
      <c r="BO9" s="186"/>
      <c r="BP9" s="186"/>
      <c r="BQ9" s="186"/>
      <c r="BR9" s="186"/>
      <c r="BS9" s="186"/>
      <c r="BT9" s="186"/>
      <c r="BU9" s="186"/>
      <c r="BV9" s="186"/>
      <c r="BW9" s="186"/>
      <c r="BX9" s="186"/>
      <c r="BY9" s="186"/>
      <c r="BZ9" s="186"/>
      <c r="CA9" s="186"/>
      <c r="CB9" s="186"/>
      <c r="CC9" s="186"/>
      <c r="CD9" s="186"/>
      <c r="CE9" s="186"/>
      <c r="CF9" s="186"/>
      <c r="CG9" s="186"/>
      <c r="CH9" s="186"/>
      <c r="CI9" s="186"/>
      <c r="CJ9" s="186"/>
      <c r="CK9" s="186"/>
      <c r="CL9" s="186"/>
      <c r="CM9" s="186"/>
      <c r="CN9" s="186"/>
      <c r="CO9" s="186"/>
      <c r="CP9" s="186"/>
      <c r="CQ9" s="186"/>
      <c r="CR9" s="186"/>
      <c r="CS9" s="186"/>
      <c r="CT9" s="186"/>
      <c r="CU9" s="186"/>
      <c r="CV9" s="186"/>
      <c r="CW9" s="186"/>
      <c r="CX9" s="186"/>
      <c r="CY9" s="186"/>
      <c r="CZ9" s="186"/>
      <c r="DA9" s="186"/>
      <c r="DB9" s="186"/>
      <c r="DC9" s="186"/>
      <c r="DD9" s="186"/>
      <c r="DE9" s="186"/>
      <c r="DF9" s="186"/>
      <c r="DG9" s="186"/>
      <c r="DH9" s="186"/>
      <c r="DI9" s="186"/>
      <c r="DJ9" s="186"/>
      <c r="DK9" s="186"/>
      <c r="DL9" s="186"/>
      <c r="DM9" s="186"/>
      <c r="DN9" s="186"/>
      <c r="DO9" s="186"/>
      <c r="DP9" s="186"/>
      <c r="DQ9" s="186"/>
      <c r="DR9" s="186"/>
      <c r="DS9" s="186"/>
      <c r="DT9" s="186"/>
      <c r="DU9" s="186"/>
      <c r="DV9" s="186"/>
      <c r="DW9" s="186"/>
      <c r="DX9" s="186"/>
      <c r="DY9" s="186"/>
      <c r="DZ9" s="186"/>
      <c r="EA9" s="186"/>
      <c r="EB9" s="186"/>
      <c r="EC9" s="186"/>
      <c r="ED9" s="186"/>
      <c r="EE9" s="186"/>
      <c r="EF9" s="186"/>
      <c r="EG9" s="186"/>
      <c r="EH9" s="186"/>
      <c r="EI9" s="186"/>
      <c r="EJ9" s="186"/>
      <c r="EK9" s="186"/>
      <c r="EL9" s="186"/>
      <c r="EM9" s="186"/>
      <c r="EN9" s="186"/>
      <c r="EO9" s="186"/>
      <c r="EP9" s="186"/>
      <c r="EQ9" s="186"/>
      <c r="ER9" s="186"/>
      <c r="ES9" s="186"/>
      <c r="ET9" s="186"/>
      <c r="EU9" s="186"/>
      <c r="EV9" s="186"/>
      <c r="EW9" s="186"/>
      <c r="EX9" s="186"/>
      <c r="EY9" s="186"/>
      <c r="EZ9" s="186"/>
      <c r="FA9" s="186"/>
      <c r="FB9" s="186"/>
      <c r="FC9" s="186"/>
      <c r="FD9" s="186"/>
      <c r="FE9" s="186"/>
      <c r="FF9" s="186"/>
      <c r="FG9" s="186"/>
      <c r="FH9" s="186"/>
      <c r="FI9" s="186"/>
      <c r="FJ9" s="186"/>
      <c r="FK9" s="186"/>
      <c r="FL9" s="186"/>
      <c r="FM9" s="186"/>
      <c r="FN9" s="186"/>
      <c r="FO9" s="186"/>
      <c r="FP9" s="186"/>
      <c r="FQ9" s="186"/>
      <c r="FR9" s="186"/>
      <c r="FS9" s="186"/>
      <c r="FT9" s="186"/>
      <c r="FU9" s="186"/>
      <c r="FV9" s="186"/>
      <c r="FW9" s="186"/>
      <c r="FX9" s="186"/>
      <c r="FY9" s="186"/>
      <c r="FZ9" s="186"/>
      <c r="GA9" s="186"/>
      <c r="GB9" s="186"/>
      <c r="GC9" s="186"/>
      <c r="GD9" s="186"/>
      <c r="GE9" s="186"/>
      <c r="GF9" s="186"/>
      <c r="GG9" s="186"/>
      <c r="GH9" s="186"/>
      <c r="GI9" s="186"/>
      <c r="GJ9" s="186"/>
      <c r="GK9" s="186"/>
      <c r="GL9" s="186"/>
      <c r="GM9" s="186"/>
      <c r="GN9" s="186"/>
      <c r="GO9" s="186"/>
      <c r="GP9" s="186"/>
      <c r="GQ9" s="186"/>
      <c r="GR9" s="186"/>
      <c r="GS9" s="186"/>
      <c r="GT9" s="186"/>
      <c r="GU9" s="186"/>
      <c r="GV9" s="186"/>
      <c r="GW9" s="186"/>
      <c r="GX9" s="186"/>
      <c r="GY9" s="186"/>
      <c r="GZ9" s="186"/>
      <c r="HA9" s="186"/>
      <c r="HB9" s="186"/>
      <c r="HC9" s="186"/>
      <c r="HD9" s="186"/>
      <c r="HE9" s="186"/>
      <c r="HF9" s="186"/>
      <c r="HG9" s="186"/>
      <c r="HH9" s="186"/>
      <c r="HI9" s="186"/>
      <c r="HJ9" s="186"/>
      <c r="HK9" s="186"/>
      <c r="HL9" s="186"/>
      <c r="HM9" s="186"/>
      <c r="HN9" s="186"/>
      <c r="HO9" s="186"/>
      <c r="HP9" s="186"/>
      <c r="HQ9" s="186"/>
      <c r="HR9" s="186"/>
      <c r="HS9" s="186"/>
      <c r="HT9" s="186"/>
      <c r="HU9" s="186"/>
      <c r="HV9" s="186"/>
      <c r="HW9" s="186"/>
      <c r="HX9" s="186"/>
      <c r="HY9" s="186"/>
      <c r="HZ9" s="186"/>
      <c r="IA9" s="186"/>
      <c r="IB9" s="186"/>
      <c r="IC9" s="186"/>
      <c r="ID9" s="186"/>
      <c r="IE9" s="186"/>
      <c r="IF9" s="186"/>
      <c r="IG9" s="186"/>
      <c r="IH9" s="186"/>
      <c r="II9" s="186"/>
      <c r="IJ9" s="186"/>
      <c r="IK9" s="186"/>
      <c r="IL9" s="186"/>
      <c r="IM9" s="186"/>
      <c r="IN9" s="186"/>
      <c r="IO9" s="186"/>
      <c r="IP9" s="186"/>
      <c r="IQ9" s="186"/>
      <c r="IR9" s="186"/>
      <c r="IS9" s="186"/>
      <c r="IT9" s="186"/>
    </row>
    <row r="10" spans="1:254" s="82" customFormat="1" ht="27" customHeight="1">
      <c r="A10" s="521" t="s">
        <v>112</v>
      </c>
      <c r="B10" s="521"/>
      <c r="C10" s="521"/>
      <c r="D10" s="521"/>
      <c r="E10" s="521"/>
      <c r="F10" s="521"/>
      <c r="G10" s="521"/>
      <c r="H10" s="521"/>
      <c r="I10" s="521"/>
      <c r="J10" s="521"/>
      <c r="K10" s="521"/>
      <c r="L10" s="521"/>
      <c r="M10" s="521"/>
    </row>
    <row r="11" spans="1:254" ht="14.4" customHeight="1">
      <c r="A11" s="201"/>
      <c r="B11" s="201"/>
      <c r="C11" s="202"/>
      <c r="D11" s="203" t="s">
        <v>85</v>
      </c>
      <c r="E11" s="204"/>
      <c r="F11" s="204"/>
      <c r="G11" s="201"/>
      <c r="H11" s="201"/>
      <c r="I11" s="201"/>
      <c r="J11" s="201"/>
      <c r="K11" s="201"/>
      <c r="L11" s="202"/>
      <c r="M11" s="202"/>
      <c r="N11" s="205"/>
      <c r="O11" s="206"/>
    </row>
    <row r="12" spans="1:254" s="171" customFormat="1" ht="22.5" customHeight="1">
      <c r="A12" s="382"/>
      <c r="B12" s="383"/>
      <c r="C12" s="384"/>
      <c r="D12" s="385" t="s">
        <v>85</v>
      </c>
      <c r="E12" s="386"/>
      <c r="F12" s="386"/>
      <c r="G12" s="386"/>
      <c r="H12" s="386"/>
      <c r="I12" s="386"/>
      <c r="J12" s="386"/>
      <c r="K12" s="386"/>
      <c r="L12" s="386"/>
      <c r="M12" s="387"/>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row>
    <row r="13" spans="1:254" s="396" customFormat="1" ht="27" customHeight="1">
      <c r="A13" s="388" t="s">
        <v>439</v>
      </c>
      <c r="B13" s="389" t="s">
        <v>81</v>
      </c>
      <c r="C13" s="390">
        <v>14</v>
      </c>
      <c r="D13" s="391" t="s">
        <v>151</v>
      </c>
      <c r="E13" s="391" t="s">
        <v>152</v>
      </c>
      <c r="F13" s="392">
        <v>8</v>
      </c>
      <c r="G13" s="392">
        <v>1</v>
      </c>
      <c r="H13" s="392">
        <v>0</v>
      </c>
      <c r="I13" s="392">
        <v>0</v>
      </c>
      <c r="J13" s="392">
        <f t="shared" ref="J13" si="0">I13+G13+F13</f>
        <v>9</v>
      </c>
      <c r="K13" s="393"/>
      <c r="L13" s="394">
        <v>3801280</v>
      </c>
      <c r="M13" s="394">
        <f>J13*C13</f>
        <v>126</v>
      </c>
      <c r="N13" s="395"/>
    </row>
    <row r="14" spans="1:254" s="396" customFormat="1" ht="27" customHeight="1">
      <c r="A14" s="388" t="s">
        <v>440</v>
      </c>
      <c r="B14" s="389" t="s">
        <v>81</v>
      </c>
      <c r="C14" s="390">
        <v>7</v>
      </c>
      <c r="D14" s="391" t="s">
        <v>151</v>
      </c>
      <c r="E14" s="391"/>
      <c r="F14" s="392">
        <v>4</v>
      </c>
      <c r="G14" s="392">
        <v>1</v>
      </c>
      <c r="H14" s="392">
        <v>0</v>
      </c>
      <c r="I14" s="392">
        <v>0</v>
      </c>
      <c r="J14" s="392">
        <f>G14+F14</f>
        <v>5</v>
      </c>
      <c r="K14" s="393"/>
      <c r="L14" s="394">
        <v>3801280</v>
      </c>
      <c r="M14" s="394">
        <f>J14*C14</f>
        <v>35</v>
      </c>
      <c r="N14" s="395"/>
    </row>
    <row r="15" spans="1:254" s="396" customFormat="1" ht="37.5" customHeight="1">
      <c r="A15" s="388" t="s">
        <v>441</v>
      </c>
      <c r="B15" s="389" t="s">
        <v>174</v>
      </c>
      <c r="C15" s="390">
        <v>14</v>
      </c>
      <c r="D15" s="391" t="s">
        <v>151</v>
      </c>
      <c r="E15" s="391" t="s">
        <v>152</v>
      </c>
      <c r="F15" s="392">
        <v>8</v>
      </c>
      <c r="G15" s="392">
        <v>1</v>
      </c>
      <c r="H15" s="392">
        <v>0</v>
      </c>
      <c r="I15" s="392">
        <v>0</v>
      </c>
      <c r="J15" s="392">
        <f>G15+F13</f>
        <v>9</v>
      </c>
      <c r="K15" s="393"/>
      <c r="L15" s="394">
        <v>3801280</v>
      </c>
      <c r="M15" s="394">
        <f>J15*C13</f>
        <v>126</v>
      </c>
      <c r="N15" s="395"/>
    </row>
    <row r="16" spans="1:254" s="396" customFormat="1" ht="37.5" customHeight="1">
      <c r="A16" s="388" t="s">
        <v>442</v>
      </c>
      <c r="B16" s="389" t="s">
        <v>76</v>
      </c>
      <c r="C16" s="390">
        <v>7</v>
      </c>
      <c r="D16" s="391" t="s">
        <v>151</v>
      </c>
      <c r="E16" s="391"/>
      <c r="F16" s="392">
        <v>4</v>
      </c>
      <c r="G16" s="392">
        <v>1</v>
      </c>
      <c r="H16" s="392">
        <v>0</v>
      </c>
      <c r="I16" s="392">
        <v>0</v>
      </c>
      <c r="J16" s="392">
        <f>G16+F16</f>
        <v>5</v>
      </c>
      <c r="K16" s="393"/>
      <c r="L16" s="394">
        <v>3801280</v>
      </c>
      <c r="M16" s="394">
        <f>J16*C16</f>
        <v>35</v>
      </c>
      <c r="N16" s="395"/>
    </row>
    <row r="17" spans="1:249" s="396" customFormat="1" ht="25.5" customHeight="1">
      <c r="A17" s="388" t="s">
        <v>443</v>
      </c>
      <c r="B17" s="389" t="s">
        <v>95</v>
      </c>
      <c r="C17" s="390">
        <v>14</v>
      </c>
      <c r="D17" s="391" t="s">
        <v>151</v>
      </c>
      <c r="E17" s="391" t="s">
        <v>152</v>
      </c>
      <c r="F17" s="392">
        <v>8</v>
      </c>
      <c r="G17" s="392">
        <v>1</v>
      </c>
      <c r="H17" s="392">
        <v>0</v>
      </c>
      <c r="I17" s="392">
        <v>0</v>
      </c>
      <c r="J17" s="392">
        <f t="shared" ref="J17" si="1">I17+G17+F17</f>
        <v>9</v>
      </c>
      <c r="K17" s="393"/>
      <c r="L17" s="394">
        <v>3801280</v>
      </c>
      <c r="M17" s="394">
        <f>J17*C15</f>
        <v>126</v>
      </c>
      <c r="N17" s="395"/>
    </row>
    <row r="18" spans="1:249" s="396" customFormat="1" ht="25.5" customHeight="1">
      <c r="A18" s="388" t="s">
        <v>108</v>
      </c>
      <c r="B18" s="389" t="s">
        <v>87</v>
      </c>
      <c r="C18" s="390">
        <v>14</v>
      </c>
      <c r="D18" s="391" t="s">
        <v>151</v>
      </c>
      <c r="E18" s="391" t="s">
        <v>152</v>
      </c>
      <c r="F18" s="392">
        <v>8</v>
      </c>
      <c r="G18" s="392">
        <v>1</v>
      </c>
      <c r="H18" s="392">
        <v>0</v>
      </c>
      <c r="I18" s="392">
        <v>0</v>
      </c>
      <c r="J18" s="392">
        <f>I18+G18+F18</f>
        <v>9</v>
      </c>
      <c r="K18" s="393"/>
      <c r="L18" s="394">
        <v>3801280</v>
      </c>
      <c r="M18" s="394">
        <f>J18*C16</f>
        <v>63</v>
      </c>
      <c r="N18" s="395"/>
    </row>
    <row r="19" spans="1:249" s="171" customFormat="1" ht="12" customHeight="1">
      <c r="A19" s="397" t="s">
        <v>106</v>
      </c>
      <c r="B19" s="398"/>
      <c r="C19" s="399"/>
      <c r="D19" s="400"/>
      <c r="E19" s="401"/>
      <c r="F19" s="401"/>
      <c r="G19" s="401"/>
      <c r="H19" s="401"/>
      <c r="I19" s="401"/>
      <c r="J19" s="401"/>
      <c r="K19" s="401"/>
      <c r="L19" s="401"/>
      <c r="M19" s="402">
        <f>SUM(M13:M18)</f>
        <v>511</v>
      </c>
      <c r="N19" s="403"/>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7"/>
      <c r="BU19" s="207"/>
      <c r="BV19" s="207"/>
      <c r="BW19" s="207"/>
      <c r="BX19" s="207"/>
      <c r="BY19" s="207"/>
      <c r="BZ19" s="207"/>
      <c r="CA19" s="207"/>
      <c r="CB19" s="207"/>
      <c r="CC19" s="207"/>
      <c r="CD19" s="207"/>
      <c r="CE19" s="207"/>
      <c r="CF19" s="207"/>
      <c r="CG19" s="207"/>
      <c r="CH19" s="207"/>
      <c r="CI19" s="207"/>
      <c r="CJ19" s="207"/>
      <c r="CK19" s="207"/>
      <c r="CL19" s="207"/>
      <c r="CM19" s="207"/>
      <c r="CN19" s="207"/>
      <c r="CO19" s="207"/>
      <c r="CP19" s="207"/>
      <c r="CQ19" s="207"/>
      <c r="CR19" s="207"/>
      <c r="CS19" s="207"/>
      <c r="CT19" s="207"/>
      <c r="CU19" s="207"/>
      <c r="CV19" s="207"/>
      <c r="CW19" s="207"/>
      <c r="CX19" s="207"/>
      <c r="CY19" s="207"/>
      <c r="CZ19" s="207"/>
      <c r="DA19" s="207"/>
      <c r="DB19" s="207"/>
      <c r="DC19" s="207"/>
      <c r="DD19" s="207"/>
      <c r="DE19" s="207"/>
      <c r="DF19" s="207"/>
      <c r="DG19" s="207"/>
      <c r="DH19" s="207"/>
      <c r="DI19" s="207"/>
      <c r="DJ19" s="207"/>
      <c r="DK19" s="207"/>
      <c r="DL19" s="207"/>
      <c r="DM19" s="207"/>
      <c r="DN19" s="207"/>
      <c r="DO19" s="207"/>
      <c r="DP19" s="207"/>
      <c r="DQ19" s="207"/>
      <c r="DR19" s="207"/>
      <c r="DS19" s="207"/>
      <c r="DT19" s="207"/>
      <c r="DU19" s="207"/>
      <c r="DV19" s="207"/>
      <c r="DW19" s="207"/>
      <c r="DX19" s="207"/>
      <c r="DY19" s="207"/>
      <c r="DZ19" s="207"/>
      <c r="EA19" s="207"/>
      <c r="EB19" s="207"/>
      <c r="EC19" s="207"/>
      <c r="ED19" s="207"/>
      <c r="EE19" s="207"/>
      <c r="EF19" s="207"/>
      <c r="EG19" s="207"/>
      <c r="EH19" s="207"/>
      <c r="EI19" s="207"/>
      <c r="EJ19" s="207"/>
      <c r="EK19" s="207"/>
      <c r="EL19" s="207"/>
      <c r="EM19" s="207"/>
      <c r="EN19" s="207"/>
      <c r="EO19" s="207"/>
      <c r="EP19" s="207"/>
      <c r="EQ19" s="207"/>
      <c r="ER19" s="207"/>
      <c r="ES19" s="207"/>
      <c r="ET19" s="207"/>
      <c r="EU19" s="207"/>
      <c r="EV19" s="207"/>
      <c r="EW19" s="207"/>
      <c r="EX19" s="207"/>
      <c r="EY19" s="207"/>
      <c r="EZ19" s="207"/>
      <c r="FA19" s="207"/>
      <c r="FB19" s="207"/>
      <c r="FC19" s="207"/>
      <c r="FD19" s="207"/>
      <c r="FE19" s="207"/>
      <c r="FF19" s="207"/>
      <c r="FG19" s="207"/>
      <c r="FH19" s="207"/>
      <c r="FI19" s="207"/>
      <c r="FJ19" s="207"/>
      <c r="FK19" s="207"/>
      <c r="FL19" s="207"/>
      <c r="FM19" s="207"/>
      <c r="FN19" s="207"/>
      <c r="FO19" s="207"/>
      <c r="FP19" s="207"/>
      <c r="FQ19" s="207"/>
      <c r="FR19" s="207"/>
      <c r="FS19" s="207"/>
      <c r="FT19" s="207"/>
      <c r="FU19" s="207"/>
      <c r="FV19" s="207"/>
      <c r="FW19" s="207"/>
      <c r="FX19" s="207"/>
      <c r="FY19" s="207"/>
      <c r="FZ19" s="207"/>
      <c r="GA19" s="207"/>
      <c r="GB19" s="207"/>
      <c r="GC19" s="207"/>
      <c r="GD19" s="207"/>
      <c r="GE19" s="207"/>
      <c r="GF19" s="207"/>
      <c r="GG19" s="207"/>
      <c r="GH19" s="207"/>
      <c r="GI19" s="207"/>
      <c r="GJ19" s="207"/>
      <c r="GK19" s="207"/>
      <c r="GL19" s="207"/>
      <c r="GM19" s="207"/>
      <c r="GN19" s="207"/>
      <c r="GO19" s="207"/>
      <c r="GP19" s="207"/>
      <c r="GQ19" s="207"/>
      <c r="GR19" s="207"/>
      <c r="GS19" s="207"/>
      <c r="GT19" s="207"/>
      <c r="GU19" s="207"/>
      <c r="GV19" s="207"/>
      <c r="GW19" s="207"/>
      <c r="GX19" s="207"/>
      <c r="GY19" s="207"/>
      <c r="GZ19" s="207"/>
      <c r="HA19" s="207"/>
      <c r="HB19" s="207"/>
      <c r="HC19" s="207"/>
      <c r="HD19" s="207"/>
      <c r="HE19" s="207"/>
      <c r="HF19" s="207"/>
      <c r="HG19" s="207"/>
      <c r="HH19" s="207"/>
      <c r="HI19" s="207"/>
      <c r="HJ19" s="207"/>
      <c r="HK19" s="207"/>
      <c r="HL19" s="207"/>
      <c r="HM19" s="207"/>
      <c r="HN19" s="207"/>
      <c r="HO19" s="207"/>
      <c r="HP19" s="207"/>
      <c r="HQ19" s="207"/>
      <c r="HR19" s="207"/>
      <c r="HS19" s="207"/>
      <c r="HT19" s="207"/>
      <c r="HU19" s="207"/>
      <c r="HV19" s="207"/>
      <c r="HW19" s="207"/>
      <c r="HX19" s="207"/>
      <c r="HY19" s="207"/>
      <c r="HZ19" s="207"/>
      <c r="IA19" s="207"/>
      <c r="IB19" s="207"/>
      <c r="IC19" s="207"/>
      <c r="ID19" s="207"/>
      <c r="IE19" s="207"/>
      <c r="IF19" s="207"/>
      <c r="IG19" s="207"/>
      <c r="IH19" s="207"/>
      <c r="II19" s="207"/>
      <c r="IJ19" s="207"/>
      <c r="IK19" s="207"/>
      <c r="IL19" s="207"/>
      <c r="IM19" s="207"/>
      <c r="IN19" s="207"/>
      <c r="IO19" s="207"/>
    </row>
    <row r="20" spans="1:249" s="409" customFormat="1" ht="21.75" customHeight="1">
      <c r="A20" s="404"/>
      <c r="B20" s="404"/>
      <c r="C20" s="404"/>
      <c r="D20" s="405" t="s">
        <v>444</v>
      </c>
      <c r="E20" s="406"/>
      <c r="F20" s="404"/>
      <c r="G20" s="404"/>
      <c r="H20" s="404"/>
      <c r="I20" s="404"/>
      <c r="J20" s="404"/>
      <c r="K20" s="404"/>
      <c r="L20" s="407"/>
      <c r="M20" s="404"/>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8"/>
      <c r="AN20" s="408"/>
      <c r="AO20" s="408"/>
      <c r="AP20" s="408"/>
      <c r="AQ20" s="408"/>
      <c r="AR20" s="408"/>
      <c r="AS20" s="408"/>
      <c r="AT20" s="408"/>
      <c r="AU20" s="408"/>
      <c r="AV20" s="408"/>
      <c r="AW20" s="408"/>
      <c r="AX20" s="408"/>
      <c r="AY20" s="408"/>
      <c r="AZ20" s="408"/>
      <c r="BA20" s="408"/>
      <c r="BB20" s="408"/>
      <c r="BC20" s="408"/>
      <c r="BD20" s="408"/>
      <c r="BE20" s="408"/>
      <c r="BF20" s="408"/>
      <c r="BG20" s="408"/>
      <c r="BH20" s="408"/>
      <c r="BI20" s="408"/>
      <c r="BJ20" s="408"/>
      <c r="BK20" s="408"/>
      <c r="BL20" s="408"/>
      <c r="BM20" s="408"/>
      <c r="BN20" s="408"/>
      <c r="BO20" s="408"/>
      <c r="BP20" s="408"/>
      <c r="BQ20" s="408"/>
      <c r="BR20" s="408"/>
      <c r="BS20" s="408"/>
      <c r="BT20" s="408"/>
      <c r="BU20" s="408"/>
      <c r="BV20" s="408"/>
      <c r="BW20" s="408"/>
      <c r="BX20" s="408"/>
      <c r="BY20" s="408"/>
      <c r="BZ20" s="408"/>
      <c r="CA20" s="408"/>
      <c r="CB20" s="408"/>
      <c r="CC20" s="408"/>
      <c r="CD20" s="408"/>
      <c r="CE20" s="408"/>
      <c r="CF20" s="408"/>
      <c r="CG20" s="408"/>
      <c r="CH20" s="408"/>
      <c r="CI20" s="408"/>
      <c r="CJ20" s="408"/>
      <c r="CK20" s="408"/>
      <c r="CL20" s="408"/>
      <c r="CM20" s="408"/>
      <c r="CN20" s="408"/>
      <c r="CO20" s="408"/>
      <c r="CP20" s="408"/>
      <c r="CQ20" s="408"/>
      <c r="CR20" s="408"/>
      <c r="CS20" s="408"/>
      <c r="CT20" s="408"/>
      <c r="CU20" s="408"/>
      <c r="CV20" s="408"/>
      <c r="CW20" s="408"/>
      <c r="CX20" s="408"/>
      <c r="CY20" s="408"/>
      <c r="CZ20" s="408"/>
      <c r="DA20" s="408"/>
      <c r="DB20" s="408"/>
      <c r="DC20" s="408"/>
      <c r="DD20" s="408"/>
      <c r="DE20" s="408"/>
      <c r="DF20" s="408"/>
      <c r="DG20" s="408"/>
      <c r="DH20" s="408"/>
      <c r="DI20" s="408"/>
      <c r="DJ20" s="408"/>
      <c r="DK20" s="408"/>
      <c r="DL20" s="408"/>
      <c r="DM20" s="408"/>
      <c r="DN20" s="408"/>
      <c r="DO20" s="408"/>
      <c r="DP20" s="408"/>
      <c r="DQ20" s="408"/>
      <c r="DR20" s="408"/>
      <c r="DS20" s="408"/>
      <c r="DT20" s="408"/>
      <c r="DU20" s="408"/>
      <c r="DV20" s="408"/>
      <c r="DW20" s="408"/>
      <c r="DX20" s="408"/>
      <c r="DY20" s="408"/>
      <c r="DZ20" s="408"/>
      <c r="EA20" s="408"/>
      <c r="EB20" s="408"/>
      <c r="EC20" s="408"/>
      <c r="ED20" s="408"/>
      <c r="EE20" s="408"/>
      <c r="EF20" s="408"/>
      <c r="EG20" s="408"/>
      <c r="EH20" s="408"/>
      <c r="EI20" s="408"/>
      <c r="EJ20" s="408"/>
      <c r="EK20" s="408"/>
      <c r="EL20" s="408"/>
      <c r="EM20" s="408"/>
      <c r="EN20" s="408"/>
      <c r="EO20" s="408"/>
      <c r="EP20" s="408"/>
      <c r="EQ20" s="408"/>
      <c r="ER20" s="408"/>
      <c r="ES20" s="408"/>
      <c r="ET20" s="408"/>
      <c r="EU20" s="408"/>
      <c r="EV20" s="408"/>
      <c r="EW20" s="408"/>
      <c r="EX20" s="408"/>
      <c r="EY20" s="408"/>
      <c r="EZ20" s="408"/>
      <c r="FA20" s="408"/>
      <c r="FB20" s="408"/>
      <c r="FC20" s="408"/>
      <c r="FD20" s="408"/>
      <c r="FE20" s="408"/>
      <c r="FF20" s="408"/>
      <c r="FG20" s="408"/>
      <c r="FH20" s="408"/>
      <c r="FI20" s="408"/>
      <c r="FJ20" s="408"/>
      <c r="FK20" s="408"/>
      <c r="FL20" s="408"/>
      <c r="FM20" s="408"/>
      <c r="FN20" s="408"/>
      <c r="FO20" s="408"/>
      <c r="FP20" s="408"/>
      <c r="FQ20" s="408"/>
      <c r="FR20" s="408"/>
      <c r="FS20" s="408"/>
      <c r="FT20" s="408"/>
      <c r="FU20" s="408"/>
      <c r="FV20" s="408"/>
      <c r="FW20" s="408"/>
      <c r="FX20" s="408"/>
      <c r="FY20" s="408"/>
      <c r="FZ20" s="408"/>
      <c r="GA20" s="408"/>
      <c r="GB20" s="408"/>
      <c r="GC20" s="408"/>
      <c r="GD20" s="408"/>
      <c r="GE20" s="408"/>
      <c r="GF20" s="408"/>
      <c r="GG20" s="408"/>
      <c r="GH20" s="408"/>
      <c r="GI20" s="408"/>
      <c r="GJ20" s="408"/>
      <c r="GK20" s="408"/>
      <c r="GL20" s="408"/>
      <c r="GM20" s="408"/>
      <c r="GN20" s="408"/>
      <c r="GO20" s="408"/>
      <c r="GP20" s="408"/>
      <c r="GQ20" s="408"/>
      <c r="GR20" s="408"/>
      <c r="GS20" s="408"/>
      <c r="GT20" s="408"/>
      <c r="GU20" s="408"/>
      <c r="GV20" s="408"/>
      <c r="GW20" s="408"/>
      <c r="GX20" s="408"/>
      <c r="GY20" s="408"/>
      <c r="GZ20" s="408"/>
      <c r="HA20" s="408"/>
      <c r="HB20" s="408"/>
      <c r="HC20" s="408"/>
      <c r="HD20" s="408"/>
      <c r="HE20" s="408"/>
      <c r="HF20" s="408"/>
      <c r="HG20" s="408"/>
      <c r="HH20" s="408"/>
      <c r="HI20" s="408"/>
      <c r="HJ20" s="408"/>
      <c r="HK20" s="408"/>
      <c r="HL20" s="408"/>
      <c r="HM20" s="408"/>
      <c r="HN20" s="408"/>
      <c r="HO20" s="408"/>
      <c r="HP20" s="408"/>
      <c r="HQ20" s="408"/>
      <c r="HR20" s="408"/>
      <c r="HS20" s="408"/>
      <c r="HT20" s="408"/>
      <c r="HU20" s="408"/>
      <c r="HV20" s="408"/>
      <c r="HW20" s="408"/>
      <c r="HX20" s="408"/>
      <c r="HY20" s="408"/>
      <c r="HZ20" s="408"/>
      <c r="IA20" s="408"/>
      <c r="IB20" s="408"/>
      <c r="IC20" s="408"/>
      <c r="ID20" s="408"/>
      <c r="IE20" s="408"/>
      <c r="IF20" s="408"/>
      <c r="IG20" s="408"/>
      <c r="IH20" s="408"/>
      <c r="II20" s="408"/>
      <c r="IJ20" s="408"/>
      <c r="IK20" s="408"/>
      <c r="IL20" s="408"/>
      <c r="IM20" s="408"/>
      <c r="IN20" s="408"/>
      <c r="IO20" s="408"/>
    </row>
    <row r="21" spans="1:249" s="396" customFormat="1" ht="52.2" customHeight="1">
      <c r="A21" s="388" t="s">
        <v>445</v>
      </c>
      <c r="B21" s="389" t="s">
        <v>109</v>
      </c>
      <c r="C21" s="390">
        <v>14</v>
      </c>
      <c r="D21" s="391" t="s">
        <v>151</v>
      </c>
      <c r="E21" s="391" t="s">
        <v>152</v>
      </c>
      <c r="F21" s="392">
        <v>8</v>
      </c>
      <c r="G21" s="392">
        <v>1</v>
      </c>
      <c r="H21" s="392">
        <v>0</v>
      </c>
      <c r="I21" s="392">
        <v>1</v>
      </c>
      <c r="J21" s="392">
        <f t="shared" ref="J21:J33" si="2">I21+G21+F21</f>
        <v>10</v>
      </c>
      <c r="K21" s="393"/>
      <c r="L21" s="394">
        <v>3801280</v>
      </c>
      <c r="M21" s="394">
        <f t="shared" ref="M21:M33" si="3">J21*C21</f>
        <v>140</v>
      </c>
      <c r="N21" s="395"/>
    </row>
    <row r="22" spans="1:249" s="396" customFormat="1" ht="36.6" customHeight="1">
      <c r="A22" s="388" t="s">
        <v>446</v>
      </c>
      <c r="B22" s="389" t="s">
        <v>173</v>
      </c>
      <c r="C22" s="390">
        <v>6</v>
      </c>
      <c r="D22" s="391" t="s">
        <v>151</v>
      </c>
      <c r="E22" s="391"/>
      <c r="F22" s="392">
        <v>1</v>
      </c>
      <c r="G22" s="392">
        <v>1</v>
      </c>
      <c r="H22" s="392">
        <v>0</v>
      </c>
      <c r="I22" s="392">
        <v>1</v>
      </c>
      <c r="J22" s="392">
        <f t="shared" si="2"/>
        <v>3</v>
      </c>
      <c r="K22" s="393"/>
      <c r="L22" s="394">
        <v>3801280</v>
      </c>
      <c r="M22" s="394">
        <f t="shared" si="3"/>
        <v>18</v>
      </c>
      <c r="N22" s="395"/>
    </row>
    <row r="23" spans="1:249" s="396" customFormat="1" ht="23.4" customHeight="1">
      <c r="A23" s="388" t="s">
        <v>108</v>
      </c>
      <c r="B23" s="389" t="s">
        <v>86</v>
      </c>
      <c r="C23" s="390">
        <v>14</v>
      </c>
      <c r="D23" s="391" t="s">
        <v>151</v>
      </c>
      <c r="E23" s="391" t="s">
        <v>152</v>
      </c>
      <c r="F23" s="392">
        <v>8</v>
      </c>
      <c r="G23" s="392">
        <v>1</v>
      </c>
      <c r="H23" s="392">
        <v>0</v>
      </c>
      <c r="I23" s="392">
        <v>1</v>
      </c>
      <c r="J23" s="392">
        <f t="shared" si="2"/>
        <v>10</v>
      </c>
      <c r="K23" s="393"/>
      <c r="L23" s="394">
        <v>3801280</v>
      </c>
      <c r="M23" s="394">
        <f t="shared" si="3"/>
        <v>140</v>
      </c>
      <c r="N23" s="395"/>
    </row>
    <row r="24" spans="1:249" s="396" customFormat="1" ht="57.75" customHeight="1">
      <c r="A24" s="388" t="s">
        <v>447</v>
      </c>
      <c r="B24" s="389" t="s">
        <v>96</v>
      </c>
      <c r="C24" s="390">
        <v>14</v>
      </c>
      <c r="D24" s="391" t="s">
        <v>151</v>
      </c>
      <c r="E24" s="391" t="s">
        <v>152</v>
      </c>
      <c r="F24" s="392">
        <v>8</v>
      </c>
      <c r="G24" s="392">
        <v>0</v>
      </c>
      <c r="H24" s="392">
        <v>0</v>
      </c>
      <c r="I24" s="392">
        <v>1</v>
      </c>
      <c r="J24" s="392">
        <f t="shared" si="2"/>
        <v>9</v>
      </c>
      <c r="K24" s="393"/>
      <c r="L24" s="394">
        <v>3801280</v>
      </c>
      <c r="M24" s="394">
        <f t="shared" si="3"/>
        <v>126</v>
      </c>
      <c r="N24" s="395"/>
    </row>
    <row r="25" spans="1:249" s="396" customFormat="1" ht="48.6" customHeight="1">
      <c r="A25" s="388" t="s">
        <v>448</v>
      </c>
      <c r="B25" s="389" t="s">
        <v>45</v>
      </c>
      <c r="C25" s="390">
        <v>14</v>
      </c>
      <c r="D25" s="391" t="s">
        <v>151</v>
      </c>
      <c r="E25" s="391" t="s">
        <v>152</v>
      </c>
      <c r="F25" s="392">
        <v>8</v>
      </c>
      <c r="G25" s="392">
        <v>1</v>
      </c>
      <c r="H25" s="392">
        <v>0</v>
      </c>
      <c r="I25" s="392">
        <v>1</v>
      </c>
      <c r="J25" s="392">
        <f t="shared" si="2"/>
        <v>10</v>
      </c>
      <c r="K25" s="393"/>
      <c r="L25" s="394">
        <v>3801280</v>
      </c>
      <c r="M25" s="394">
        <f t="shared" si="3"/>
        <v>140</v>
      </c>
      <c r="N25" s="395"/>
    </row>
    <row r="26" spans="1:249" s="396" customFormat="1" ht="36.6" customHeight="1">
      <c r="A26" s="388" t="s">
        <v>449</v>
      </c>
      <c r="B26" s="389" t="s">
        <v>159</v>
      </c>
      <c r="C26" s="390">
        <v>7</v>
      </c>
      <c r="D26" s="391" t="s">
        <v>151</v>
      </c>
      <c r="E26" s="391"/>
      <c r="F26" s="392">
        <v>4</v>
      </c>
      <c r="G26" s="392">
        <v>2</v>
      </c>
      <c r="H26" s="392">
        <v>0</v>
      </c>
      <c r="I26" s="392">
        <v>1</v>
      </c>
      <c r="J26" s="392">
        <f t="shared" si="2"/>
        <v>7</v>
      </c>
      <c r="K26" s="393"/>
      <c r="L26" s="394">
        <v>3801280</v>
      </c>
      <c r="M26" s="394">
        <f t="shared" si="3"/>
        <v>49</v>
      </c>
      <c r="N26" s="395"/>
    </row>
    <row r="27" spans="1:249" s="396" customFormat="1" ht="25.2" customHeight="1">
      <c r="A27" s="388" t="s">
        <v>450</v>
      </c>
      <c r="B27" s="389" t="s">
        <v>50</v>
      </c>
      <c r="C27" s="390">
        <v>14</v>
      </c>
      <c r="D27" s="391" t="s">
        <v>151</v>
      </c>
      <c r="E27" s="391" t="s">
        <v>152</v>
      </c>
      <c r="F27" s="392">
        <v>8</v>
      </c>
      <c r="G27" s="392">
        <v>1</v>
      </c>
      <c r="H27" s="392">
        <v>0</v>
      </c>
      <c r="I27" s="392">
        <v>1</v>
      </c>
      <c r="J27" s="392">
        <f t="shared" si="2"/>
        <v>10</v>
      </c>
      <c r="K27" s="393"/>
      <c r="L27" s="394">
        <v>3801280</v>
      </c>
      <c r="M27" s="394">
        <f t="shared" si="3"/>
        <v>140</v>
      </c>
      <c r="N27" s="395"/>
    </row>
    <row r="28" spans="1:249" s="396" customFormat="1" ht="26.25" customHeight="1">
      <c r="A28" s="388" t="s">
        <v>451</v>
      </c>
      <c r="B28" s="389" t="s">
        <v>50</v>
      </c>
      <c r="C28" s="390">
        <v>5</v>
      </c>
      <c r="D28" s="391" t="s">
        <v>151</v>
      </c>
      <c r="E28" s="391"/>
      <c r="F28" s="392">
        <v>4</v>
      </c>
      <c r="G28" s="392">
        <v>2</v>
      </c>
      <c r="H28" s="392">
        <v>0</v>
      </c>
      <c r="I28" s="392">
        <v>0</v>
      </c>
      <c r="J28" s="392">
        <f>G28+F28+I28</f>
        <v>6</v>
      </c>
      <c r="K28" s="393"/>
      <c r="L28" s="394">
        <v>3801280</v>
      </c>
      <c r="M28" s="394">
        <f t="shared" si="3"/>
        <v>30</v>
      </c>
      <c r="N28" s="395"/>
    </row>
    <row r="29" spans="1:249" s="396" customFormat="1" ht="48" customHeight="1">
      <c r="A29" s="388" t="s">
        <v>452</v>
      </c>
      <c r="B29" s="389" t="s">
        <v>49</v>
      </c>
      <c r="C29" s="390">
        <v>14</v>
      </c>
      <c r="D29" s="391" t="s">
        <v>151</v>
      </c>
      <c r="E29" s="391" t="s">
        <v>152</v>
      </c>
      <c r="F29" s="392">
        <v>8</v>
      </c>
      <c r="G29" s="392">
        <v>1</v>
      </c>
      <c r="H29" s="392">
        <v>0</v>
      </c>
      <c r="I29" s="392">
        <v>1</v>
      </c>
      <c r="J29" s="392">
        <f t="shared" ref="J29" si="4">I29+G29+F29</f>
        <v>10</v>
      </c>
      <c r="K29" s="393"/>
      <c r="L29" s="394">
        <v>3801280</v>
      </c>
      <c r="M29" s="394">
        <f t="shared" si="3"/>
        <v>140</v>
      </c>
      <c r="N29" s="395"/>
    </row>
    <row r="30" spans="1:249" s="396" customFormat="1" ht="49.8" customHeight="1">
      <c r="A30" s="388" t="s">
        <v>453</v>
      </c>
      <c r="B30" s="389" t="s">
        <v>49</v>
      </c>
      <c r="C30" s="390">
        <v>14</v>
      </c>
      <c r="D30" s="391" t="s">
        <v>151</v>
      </c>
      <c r="E30" s="391" t="s">
        <v>152</v>
      </c>
      <c r="F30" s="392">
        <v>8</v>
      </c>
      <c r="G30" s="392">
        <v>1</v>
      </c>
      <c r="H30" s="392">
        <v>0</v>
      </c>
      <c r="I30" s="392">
        <v>1</v>
      </c>
      <c r="J30" s="392">
        <f t="shared" si="2"/>
        <v>10</v>
      </c>
      <c r="K30" s="393"/>
      <c r="L30" s="394">
        <v>3801280</v>
      </c>
      <c r="M30" s="394">
        <f t="shared" si="3"/>
        <v>140</v>
      </c>
      <c r="N30" s="395"/>
    </row>
    <row r="31" spans="1:249" s="396" customFormat="1" ht="33.6" customHeight="1">
      <c r="A31" s="388" t="s">
        <v>454</v>
      </c>
      <c r="B31" s="389" t="s">
        <v>48</v>
      </c>
      <c r="C31" s="390">
        <v>14</v>
      </c>
      <c r="D31" s="391" t="s">
        <v>151</v>
      </c>
      <c r="E31" s="391" t="s">
        <v>152</v>
      </c>
      <c r="F31" s="392">
        <v>8</v>
      </c>
      <c r="G31" s="392">
        <v>1</v>
      </c>
      <c r="H31" s="392">
        <v>0</v>
      </c>
      <c r="I31" s="392">
        <v>1</v>
      </c>
      <c r="J31" s="392">
        <f t="shared" si="2"/>
        <v>10</v>
      </c>
      <c r="K31" s="393"/>
      <c r="L31" s="394">
        <v>3801280</v>
      </c>
      <c r="M31" s="394">
        <f t="shared" si="3"/>
        <v>140</v>
      </c>
      <c r="N31" s="395"/>
    </row>
    <row r="32" spans="1:249" s="396" customFormat="1" ht="39" customHeight="1">
      <c r="A32" s="388" t="s">
        <v>455</v>
      </c>
      <c r="B32" s="389" t="s">
        <v>78</v>
      </c>
      <c r="C32" s="390">
        <v>14</v>
      </c>
      <c r="D32" s="391" t="s">
        <v>151</v>
      </c>
      <c r="E32" s="391" t="s">
        <v>152</v>
      </c>
      <c r="F32" s="392">
        <v>8</v>
      </c>
      <c r="G32" s="392">
        <v>1</v>
      </c>
      <c r="H32" s="392">
        <v>0</v>
      </c>
      <c r="I32" s="392">
        <v>1</v>
      </c>
      <c r="J32" s="392">
        <f t="shared" si="2"/>
        <v>10</v>
      </c>
      <c r="K32" s="393"/>
      <c r="L32" s="394">
        <v>3801280</v>
      </c>
      <c r="M32" s="394">
        <f t="shared" si="3"/>
        <v>140</v>
      </c>
      <c r="N32" s="395"/>
    </row>
    <row r="33" spans="1:249" s="396" customFormat="1" ht="25.5" customHeight="1">
      <c r="A33" s="388" t="s">
        <v>108</v>
      </c>
      <c r="B33" s="389" t="s">
        <v>78</v>
      </c>
      <c r="C33" s="390">
        <v>14</v>
      </c>
      <c r="D33" s="391" t="s">
        <v>151</v>
      </c>
      <c r="E33" s="391" t="s">
        <v>152</v>
      </c>
      <c r="F33" s="392">
        <v>8</v>
      </c>
      <c r="G33" s="392">
        <v>1</v>
      </c>
      <c r="H33" s="392">
        <v>0</v>
      </c>
      <c r="I33" s="392">
        <v>0</v>
      </c>
      <c r="J33" s="392">
        <f t="shared" si="2"/>
        <v>9</v>
      </c>
      <c r="K33" s="393"/>
      <c r="L33" s="394">
        <v>3801280</v>
      </c>
      <c r="M33" s="394">
        <f t="shared" si="3"/>
        <v>126</v>
      </c>
      <c r="N33" s="395"/>
    </row>
    <row r="34" spans="1:249" s="171" customFormat="1" ht="12" customHeight="1">
      <c r="A34" s="397" t="s">
        <v>456</v>
      </c>
      <c r="B34" s="398"/>
      <c r="C34" s="399"/>
      <c r="D34" s="400"/>
      <c r="E34" s="401"/>
      <c r="F34" s="401"/>
      <c r="G34" s="401"/>
      <c r="H34" s="401"/>
      <c r="I34" s="401"/>
      <c r="J34" s="401"/>
      <c r="K34" s="401"/>
      <c r="L34" s="401"/>
      <c r="M34" s="402">
        <f>SUM(M21+M22+M23+M24+M25+M26+M27+M28+M29+M30++M31+M32+M33)</f>
        <v>1469</v>
      </c>
      <c r="N34" s="403"/>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7"/>
      <c r="BH34" s="207"/>
      <c r="BI34" s="207"/>
      <c r="BJ34" s="207"/>
      <c r="BK34" s="207"/>
      <c r="BL34" s="207"/>
      <c r="BM34" s="207"/>
      <c r="BN34" s="207"/>
      <c r="BO34" s="207"/>
      <c r="BP34" s="207"/>
      <c r="BQ34" s="207"/>
      <c r="BR34" s="207"/>
      <c r="BS34" s="207"/>
      <c r="BT34" s="207"/>
      <c r="BU34" s="207"/>
      <c r="BV34" s="207"/>
      <c r="BW34" s="207"/>
      <c r="BX34" s="207"/>
      <c r="BY34" s="207"/>
      <c r="BZ34" s="207"/>
      <c r="CA34" s="207"/>
      <c r="CB34" s="207"/>
      <c r="CC34" s="207"/>
      <c r="CD34" s="207"/>
      <c r="CE34" s="207"/>
      <c r="CF34" s="207"/>
      <c r="CG34" s="207"/>
      <c r="CH34" s="207"/>
      <c r="CI34" s="207"/>
      <c r="CJ34" s="207"/>
      <c r="CK34" s="207"/>
      <c r="CL34" s="207"/>
      <c r="CM34" s="207"/>
      <c r="CN34" s="207"/>
      <c r="CO34" s="207"/>
      <c r="CP34" s="207"/>
      <c r="CQ34" s="207"/>
      <c r="CR34" s="207"/>
      <c r="CS34" s="207"/>
      <c r="CT34" s="207"/>
      <c r="CU34" s="207"/>
      <c r="CV34" s="207"/>
      <c r="CW34" s="207"/>
      <c r="CX34" s="207"/>
      <c r="CY34" s="207"/>
      <c r="CZ34" s="207"/>
      <c r="DA34" s="207"/>
      <c r="DB34" s="207"/>
      <c r="DC34" s="207"/>
      <c r="DD34" s="207"/>
      <c r="DE34" s="207"/>
      <c r="DF34" s="207"/>
      <c r="DG34" s="207"/>
      <c r="DH34" s="207"/>
      <c r="DI34" s="207"/>
      <c r="DJ34" s="207"/>
      <c r="DK34" s="207"/>
      <c r="DL34" s="207"/>
      <c r="DM34" s="207"/>
      <c r="DN34" s="207"/>
      <c r="DO34" s="207"/>
      <c r="DP34" s="207"/>
      <c r="DQ34" s="207"/>
      <c r="DR34" s="207"/>
      <c r="DS34" s="207"/>
      <c r="DT34" s="207"/>
      <c r="DU34" s="207"/>
      <c r="DV34" s="207"/>
      <c r="DW34" s="207"/>
      <c r="DX34" s="207"/>
      <c r="DY34" s="207"/>
      <c r="DZ34" s="207"/>
      <c r="EA34" s="207"/>
      <c r="EB34" s="207"/>
      <c r="EC34" s="207"/>
      <c r="ED34" s="207"/>
      <c r="EE34" s="207"/>
      <c r="EF34" s="207"/>
      <c r="EG34" s="207"/>
      <c r="EH34" s="207"/>
      <c r="EI34" s="207"/>
      <c r="EJ34" s="207"/>
      <c r="EK34" s="207"/>
      <c r="EL34" s="207"/>
      <c r="EM34" s="207"/>
      <c r="EN34" s="207"/>
      <c r="EO34" s="207"/>
      <c r="EP34" s="207"/>
      <c r="EQ34" s="207"/>
      <c r="ER34" s="207"/>
      <c r="ES34" s="207"/>
      <c r="ET34" s="207"/>
      <c r="EU34" s="207"/>
      <c r="EV34" s="207"/>
      <c r="EW34" s="207"/>
      <c r="EX34" s="207"/>
      <c r="EY34" s="207"/>
      <c r="EZ34" s="207"/>
      <c r="FA34" s="207"/>
      <c r="FB34" s="207"/>
      <c r="FC34" s="207"/>
      <c r="FD34" s="207"/>
      <c r="FE34" s="207"/>
      <c r="FF34" s="207"/>
      <c r="FG34" s="207"/>
      <c r="FH34" s="207"/>
      <c r="FI34" s="207"/>
      <c r="FJ34" s="207"/>
      <c r="FK34" s="207"/>
      <c r="FL34" s="207"/>
      <c r="FM34" s="207"/>
      <c r="FN34" s="207"/>
      <c r="FO34" s="207"/>
      <c r="FP34" s="207"/>
      <c r="FQ34" s="207"/>
      <c r="FR34" s="207"/>
      <c r="FS34" s="207"/>
      <c r="FT34" s="207"/>
      <c r="FU34" s="207"/>
      <c r="FV34" s="207"/>
      <c r="FW34" s="207"/>
      <c r="FX34" s="207"/>
      <c r="FY34" s="207"/>
      <c r="FZ34" s="207"/>
      <c r="GA34" s="207"/>
      <c r="GB34" s="207"/>
      <c r="GC34" s="207"/>
      <c r="GD34" s="207"/>
      <c r="GE34" s="207"/>
      <c r="GF34" s="207"/>
      <c r="GG34" s="207"/>
      <c r="GH34" s="207"/>
      <c r="GI34" s="207"/>
      <c r="GJ34" s="207"/>
      <c r="GK34" s="207"/>
      <c r="GL34" s="207"/>
      <c r="GM34" s="207"/>
      <c r="GN34" s="207"/>
      <c r="GO34" s="207"/>
      <c r="GP34" s="207"/>
      <c r="GQ34" s="207"/>
      <c r="GR34" s="207"/>
      <c r="GS34" s="207"/>
      <c r="GT34" s="207"/>
      <c r="GU34" s="207"/>
      <c r="GV34" s="207"/>
      <c r="GW34" s="207"/>
      <c r="GX34" s="207"/>
      <c r="GY34" s="207"/>
      <c r="GZ34" s="207"/>
      <c r="HA34" s="207"/>
      <c r="HB34" s="207"/>
      <c r="HC34" s="207"/>
      <c r="HD34" s="207"/>
      <c r="HE34" s="207"/>
      <c r="HF34" s="207"/>
      <c r="HG34" s="207"/>
      <c r="HH34" s="207"/>
      <c r="HI34" s="207"/>
      <c r="HJ34" s="207"/>
      <c r="HK34" s="207"/>
      <c r="HL34" s="207"/>
      <c r="HM34" s="207"/>
      <c r="HN34" s="207"/>
      <c r="HO34" s="207"/>
      <c r="HP34" s="207"/>
      <c r="HQ34" s="207"/>
      <c r="HR34" s="207"/>
      <c r="HS34" s="207"/>
      <c r="HT34" s="207"/>
      <c r="HU34" s="207"/>
      <c r="HV34" s="207"/>
      <c r="HW34" s="207"/>
      <c r="HX34" s="207"/>
      <c r="HY34" s="207"/>
      <c r="HZ34" s="207"/>
      <c r="IA34" s="207"/>
      <c r="IB34" s="207"/>
      <c r="IC34" s="207"/>
      <c r="ID34" s="207"/>
      <c r="IE34" s="207"/>
      <c r="IF34" s="207"/>
      <c r="IG34" s="207"/>
      <c r="IH34" s="207"/>
      <c r="II34" s="207"/>
      <c r="IJ34" s="207"/>
      <c r="IK34" s="207"/>
      <c r="IL34" s="207"/>
      <c r="IM34" s="207"/>
      <c r="IN34" s="207"/>
      <c r="IO34" s="207"/>
    </row>
    <row r="35" spans="1:249" s="409" customFormat="1" ht="21.75" customHeight="1">
      <c r="A35" s="404"/>
      <c r="B35" s="404"/>
      <c r="C35" s="404"/>
      <c r="D35" s="405" t="s">
        <v>111</v>
      </c>
      <c r="E35" s="406"/>
      <c r="F35" s="404"/>
      <c r="G35" s="404"/>
      <c r="H35" s="404"/>
      <c r="I35" s="404"/>
      <c r="J35" s="404"/>
      <c r="K35" s="404"/>
      <c r="L35" s="407"/>
      <c r="M35" s="404"/>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08"/>
      <c r="AT35" s="408"/>
      <c r="AU35" s="408"/>
      <c r="AV35" s="408"/>
      <c r="AW35" s="408"/>
      <c r="AX35" s="408"/>
      <c r="AY35" s="408"/>
      <c r="AZ35" s="408"/>
      <c r="BA35" s="408"/>
      <c r="BB35" s="408"/>
      <c r="BC35" s="408"/>
      <c r="BD35" s="408"/>
      <c r="BE35" s="408"/>
      <c r="BF35" s="408"/>
      <c r="BG35" s="408"/>
      <c r="BH35" s="408"/>
      <c r="BI35" s="408"/>
      <c r="BJ35" s="408"/>
      <c r="BK35" s="408"/>
      <c r="BL35" s="408"/>
      <c r="BM35" s="408"/>
      <c r="BN35" s="408"/>
      <c r="BO35" s="408"/>
      <c r="BP35" s="408"/>
      <c r="BQ35" s="408"/>
      <c r="BR35" s="408"/>
      <c r="BS35" s="408"/>
      <c r="BT35" s="408"/>
      <c r="BU35" s="408"/>
      <c r="BV35" s="408"/>
      <c r="BW35" s="408"/>
      <c r="BX35" s="408"/>
      <c r="BY35" s="408"/>
      <c r="BZ35" s="408"/>
      <c r="CA35" s="408"/>
      <c r="CB35" s="408"/>
      <c r="CC35" s="408"/>
      <c r="CD35" s="408"/>
      <c r="CE35" s="408"/>
      <c r="CF35" s="408"/>
      <c r="CG35" s="408"/>
      <c r="CH35" s="408"/>
      <c r="CI35" s="408"/>
      <c r="CJ35" s="408"/>
      <c r="CK35" s="408"/>
      <c r="CL35" s="408"/>
      <c r="CM35" s="408"/>
      <c r="CN35" s="408"/>
      <c r="CO35" s="408"/>
      <c r="CP35" s="408"/>
      <c r="CQ35" s="408"/>
      <c r="CR35" s="408"/>
      <c r="CS35" s="408"/>
      <c r="CT35" s="408"/>
      <c r="CU35" s="408"/>
      <c r="CV35" s="408"/>
      <c r="CW35" s="408"/>
      <c r="CX35" s="408"/>
      <c r="CY35" s="408"/>
      <c r="CZ35" s="408"/>
      <c r="DA35" s="408"/>
      <c r="DB35" s="408"/>
      <c r="DC35" s="408"/>
      <c r="DD35" s="408"/>
      <c r="DE35" s="408"/>
      <c r="DF35" s="408"/>
      <c r="DG35" s="408"/>
      <c r="DH35" s="408"/>
      <c r="DI35" s="408"/>
      <c r="DJ35" s="408"/>
      <c r="DK35" s="408"/>
      <c r="DL35" s="408"/>
      <c r="DM35" s="408"/>
      <c r="DN35" s="408"/>
      <c r="DO35" s="408"/>
      <c r="DP35" s="408"/>
      <c r="DQ35" s="408"/>
      <c r="DR35" s="408"/>
      <c r="DS35" s="408"/>
      <c r="DT35" s="408"/>
      <c r="DU35" s="408"/>
      <c r="DV35" s="408"/>
      <c r="DW35" s="408"/>
      <c r="DX35" s="408"/>
      <c r="DY35" s="408"/>
      <c r="DZ35" s="408"/>
      <c r="EA35" s="408"/>
      <c r="EB35" s="408"/>
      <c r="EC35" s="408"/>
      <c r="ED35" s="408"/>
      <c r="EE35" s="408"/>
      <c r="EF35" s="408"/>
      <c r="EG35" s="408"/>
      <c r="EH35" s="408"/>
      <c r="EI35" s="408"/>
      <c r="EJ35" s="408"/>
      <c r="EK35" s="408"/>
      <c r="EL35" s="408"/>
      <c r="EM35" s="408"/>
      <c r="EN35" s="408"/>
      <c r="EO35" s="408"/>
      <c r="EP35" s="408"/>
      <c r="EQ35" s="408"/>
      <c r="ER35" s="408"/>
      <c r="ES35" s="408"/>
      <c r="ET35" s="408"/>
      <c r="EU35" s="408"/>
      <c r="EV35" s="408"/>
      <c r="EW35" s="408"/>
      <c r="EX35" s="408"/>
      <c r="EY35" s="408"/>
      <c r="EZ35" s="408"/>
      <c r="FA35" s="408"/>
      <c r="FB35" s="408"/>
      <c r="FC35" s="408"/>
      <c r="FD35" s="408"/>
      <c r="FE35" s="408"/>
      <c r="FF35" s="408"/>
      <c r="FG35" s="408"/>
      <c r="FH35" s="408"/>
      <c r="FI35" s="408"/>
      <c r="FJ35" s="408"/>
      <c r="FK35" s="408"/>
      <c r="FL35" s="408"/>
      <c r="FM35" s="408"/>
      <c r="FN35" s="408"/>
      <c r="FO35" s="408"/>
      <c r="FP35" s="408"/>
      <c r="FQ35" s="408"/>
      <c r="FR35" s="408"/>
      <c r="FS35" s="408"/>
      <c r="FT35" s="408"/>
      <c r="FU35" s="408"/>
      <c r="FV35" s="408"/>
      <c r="FW35" s="408"/>
      <c r="FX35" s="408"/>
      <c r="FY35" s="408"/>
      <c r="FZ35" s="408"/>
      <c r="GA35" s="408"/>
      <c r="GB35" s="408"/>
      <c r="GC35" s="408"/>
      <c r="GD35" s="408"/>
      <c r="GE35" s="408"/>
      <c r="GF35" s="408"/>
      <c r="GG35" s="408"/>
      <c r="GH35" s="408"/>
      <c r="GI35" s="408"/>
      <c r="GJ35" s="408"/>
      <c r="GK35" s="408"/>
      <c r="GL35" s="408"/>
      <c r="GM35" s="408"/>
      <c r="GN35" s="408"/>
      <c r="GO35" s="408"/>
      <c r="GP35" s="408"/>
      <c r="GQ35" s="408"/>
      <c r="GR35" s="408"/>
      <c r="GS35" s="408"/>
      <c r="GT35" s="408"/>
      <c r="GU35" s="408"/>
      <c r="GV35" s="408"/>
      <c r="GW35" s="408"/>
      <c r="GX35" s="408"/>
      <c r="GY35" s="408"/>
      <c r="GZ35" s="408"/>
      <c r="HA35" s="408"/>
      <c r="HB35" s="408"/>
      <c r="HC35" s="408"/>
      <c r="HD35" s="408"/>
      <c r="HE35" s="408"/>
      <c r="HF35" s="408"/>
      <c r="HG35" s="408"/>
      <c r="HH35" s="408"/>
      <c r="HI35" s="408"/>
      <c r="HJ35" s="408"/>
      <c r="HK35" s="408"/>
      <c r="HL35" s="408"/>
      <c r="HM35" s="408"/>
      <c r="HN35" s="408"/>
      <c r="HO35" s="408"/>
      <c r="HP35" s="408"/>
      <c r="HQ35" s="408"/>
      <c r="HR35" s="408"/>
      <c r="HS35" s="408"/>
      <c r="HT35" s="408"/>
      <c r="HU35" s="408"/>
      <c r="HV35" s="408"/>
      <c r="HW35" s="408"/>
      <c r="HX35" s="408"/>
      <c r="HY35" s="408"/>
      <c r="HZ35" s="408"/>
      <c r="IA35" s="408"/>
      <c r="IB35" s="408"/>
      <c r="IC35" s="408"/>
      <c r="ID35" s="408"/>
      <c r="IE35" s="408"/>
      <c r="IF35" s="408"/>
      <c r="IG35" s="408"/>
      <c r="IH35" s="408"/>
      <c r="II35" s="408"/>
      <c r="IJ35" s="408"/>
      <c r="IK35" s="408"/>
      <c r="IL35" s="408"/>
      <c r="IM35" s="408"/>
      <c r="IN35" s="408"/>
      <c r="IO35" s="408"/>
    </row>
    <row r="36" spans="1:249" s="396" customFormat="1" ht="27" customHeight="1">
      <c r="A36" s="388" t="s">
        <v>457</v>
      </c>
      <c r="B36" s="389" t="s">
        <v>173</v>
      </c>
      <c r="C36" s="390">
        <v>14</v>
      </c>
      <c r="D36" s="391" t="s">
        <v>107</v>
      </c>
      <c r="E36" s="391" t="s">
        <v>152</v>
      </c>
      <c r="F36" s="392">
        <v>6</v>
      </c>
      <c r="G36" s="392">
        <v>0</v>
      </c>
      <c r="H36" s="392">
        <v>0</v>
      </c>
      <c r="I36" s="392">
        <v>0</v>
      </c>
      <c r="J36" s="392">
        <f t="shared" ref="J36:J43" si="5">G36+F36</f>
        <v>6</v>
      </c>
      <c r="K36" s="393"/>
      <c r="L36" s="394">
        <v>3801280</v>
      </c>
      <c r="M36" s="394">
        <f t="shared" ref="M36:M43" si="6">J36*C36</f>
        <v>84</v>
      </c>
      <c r="N36" s="395"/>
    </row>
    <row r="37" spans="1:249" s="396" customFormat="1" ht="24.75" customHeight="1">
      <c r="A37" s="388" t="s">
        <v>458</v>
      </c>
      <c r="B37" s="389" t="s">
        <v>86</v>
      </c>
      <c r="C37" s="390">
        <v>5</v>
      </c>
      <c r="D37" s="391" t="s">
        <v>151</v>
      </c>
      <c r="E37" s="391"/>
      <c r="F37" s="392">
        <v>4</v>
      </c>
      <c r="G37" s="392">
        <v>1</v>
      </c>
      <c r="H37" s="392">
        <v>0</v>
      </c>
      <c r="I37" s="392">
        <v>0</v>
      </c>
      <c r="J37" s="392">
        <f t="shared" si="5"/>
        <v>5</v>
      </c>
      <c r="K37" s="393" t="s">
        <v>256</v>
      </c>
      <c r="L37" s="394">
        <v>3801280</v>
      </c>
      <c r="M37" s="394">
        <f t="shared" si="6"/>
        <v>25</v>
      </c>
      <c r="N37" s="395"/>
    </row>
    <row r="38" spans="1:249" s="396" customFormat="1" ht="34.799999999999997" customHeight="1">
      <c r="A38" s="388" t="s">
        <v>459</v>
      </c>
      <c r="B38" s="389" t="s">
        <v>81</v>
      </c>
      <c r="C38" s="390">
        <v>14</v>
      </c>
      <c r="D38" s="391" t="s">
        <v>107</v>
      </c>
      <c r="E38" s="391" t="s">
        <v>152</v>
      </c>
      <c r="F38" s="392">
        <v>6</v>
      </c>
      <c r="G38" s="392">
        <v>0</v>
      </c>
      <c r="H38" s="392">
        <v>0</v>
      </c>
      <c r="I38" s="392">
        <v>0</v>
      </c>
      <c r="J38" s="392">
        <f t="shared" si="5"/>
        <v>6</v>
      </c>
      <c r="K38" s="393"/>
      <c r="L38" s="394">
        <v>3801280</v>
      </c>
      <c r="M38" s="394">
        <f t="shared" si="6"/>
        <v>84</v>
      </c>
      <c r="N38" s="395"/>
    </row>
    <row r="39" spans="1:249" s="396" customFormat="1" ht="27.6" customHeight="1">
      <c r="A39" s="388" t="s">
        <v>460</v>
      </c>
      <c r="B39" s="389" t="s">
        <v>81</v>
      </c>
      <c r="C39" s="390">
        <v>5</v>
      </c>
      <c r="D39" s="391" t="s">
        <v>151</v>
      </c>
      <c r="E39" s="391"/>
      <c r="F39" s="392">
        <v>4</v>
      </c>
      <c r="G39" s="392">
        <v>1</v>
      </c>
      <c r="H39" s="392">
        <v>0</v>
      </c>
      <c r="I39" s="392">
        <v>0</v>
      </c>
      <c r="J39" s="392">
        <f t="shared" si="5"/>
        <v>5</v>
      </c>
      <c r="K39" s="393" t="s">
        <v>256</v>
      </c>
      <c r="L39" s="394">
        <v>3801280</v>
      </c>
      <c r="M39" s="394">
        <f t="shared" si="6"/>
        <v>25</v>
      </c>
      <c r="N39" s="395"/>
    </row>
    <row r="40" spans="1:249" s="396" customFormat="1" ht="39" customHeight="1">
      <c r="A40" s="388" t="s">
        <v>461</v>
      </c>
      <c r="B40" s="389" t="s">
        <v>45</v>
      </c>
      <c r="C40" s="390">
        <v>14</v>
      </c>
      <c r="D40" s="391" t="s">
        <v>107</v>
      </c>
      <c r="E40" s="391" t="s">
        <v>152</v>
      </c>
      <c r="F40" s="392">
        <v>6</v>
      </c>
      <c r="G40" s="392">
        <v>0</v>
      </c>
      <c r="H40" s="392">
        <v>0</v>
      </c>
      <c r="I40" s="392">
        <v>0</v>
      </c>
      <c r="J40" s="392">
        <f t="shared" si="5"/>
        <v>6</v>
      </c>
      <c r="K40" s="393"/>
      <c r="L40" s="394">
        <v>3801280</v>
      </c>
      <c r="M40" s="394">
        <f t="shared" si="6"/>
        <v>84</v>
      </c>
      <c r="N40" s="395"/>
    </row>
    <row r="41" spans="1:249" s="396" customFormat="1" ht="37.5" customHeight="1">
      <c r="A41" s="388" t="s">
        <v>462</v>
      </c>
      <c r="B41" s="389" t="s">
        <v>61</v>
      </c>
      <c r="C41" s="390">
        <v>4</v>
      </c>
      <c r="D41" s="391" t="s">
        <v>151</v>
      </c>
      <c r="E41" s="391"/>
      <c r="F41" s="392">
        <v>4</v>
      </c>
      <c r="G41" s="392">
        <v>1</v>
      </c>
      <c r="H41" s="392">
        <v>0</v>
      </c>
      <c r="I41" s="392">
        <v>0</v>
      </c>
      <c r="J41" s="392">
        <f t="shared" si="5"/>
        <v>5</v>
      </c>
      <c r="K41" s="393" t="s">
        <v>256</v>
      </c>
      <c r="L41" s="394">
        <v>3801280</v>
      </c>
      <c r="M41" s="394">
        <f t="shared" si="6"/>
        <v>20</v>
      </c>
      <c r="N41" s="395"/>
    </row>
    <row r="42" spans="1:249" s="396" customFormat="1" ht="24" customHeight="1">
      <c r="A42" s="388" t="s">
        <v>463</v>
      </c>
      <c r="B42" s="389" t="s">
        <v>77</v>
      </c>
      <c r="C42" s="390">
        <v>14</v>
      </c>
      <c r="D42" s="391" t="s">
        <v>107</v>
      </c>
      <c r="E42" s="391" t="s">
        <v>152</v>
      </c>
      <c r="F42" s="392">
        <v>6</v>
      </c>
      <c r="G42" s="392">
        <v>0</v>
      </c>
      <c r="H42" s="392">
        <v>0</v>
      </c>
      <c r="I42" s="392">
        <v>0</v>
      </c>
      <c r="J42" s="392">
        <f t="shared" si="5"/>
        <v>6</v>
      </c>
      <c r="K42" s="393"/>
      <c r="L42" s="394">
        <v>3801280</v>
      </c>
      <c r="M42" s="394">
        <f t="shared" si="6"/>
        <v>84</v>
      </c>
      <c r="N42" s="395"/>
    </row>
    <row r="43" spans="1:249" s="396" customFormat="1" ht="26.25" customHeight="1">
      <c r="A43" s="388" t="s">
        <v>464</v>
      </c>
      <c r="B43" s="389" t="s">
        <v>77</v>
      </c>
      <c r="C43" s="390">
        <v>5</v>
      </c>
      <c r="D43" s="391" t="s">
        <v>151</v>
      </c>
      <c r="E43" s="391"/>
      <c r="F43" s="392">
        <v>4</v>
      </c>
      <c r="G43" s="392">
        <v>1</v>
      </c>
      <c r="H43" s="392">
        <v>0</v>
      </c>
      <c r="I43" s="392">
        <v>0</v>
      </c>
      <c r="J43" s="392">
        <f t="shared" si="5"/>
        <v>5</v>
      </c>
      <c r="K43" s="393" t="s">
        <v>256</v>
      </c>
      <c r="L43" s="394">
        <v>3801280</v>
      </c>
      <c r="M43" s="394">
        <f t="shared" si="6"/>
        <v>25</v>
      </c>
      <c r="N43" s="395"/>
    </row>
    <row r="44" spans="1:249" s="396" customFormat="1" ht="26.25" customHeight="1">
      <c r="A44" s="388" t="s">
        <v>465</v>
      </c>
      <c r="B44" s="389" t="s">
        <v>50</v>
      </c>
      <c r="C44" s="390">
        <v>14</v>
      </c>
      <c r="D44" s="391" t="s">
        <v>107</v>
      </c>
      <c r="E44" s="391" t="s">
        <v>152</v>
      </c>
      <c r="F44" s="392">
        <v>6</v>
      </c>
      <c r="G44" s="392">
        <v>0</v>
      </c>
      <c r="H44" s="392">
        <v>0</v>
      </c>
      <c r="I44" s="392">
        <v>0</v>
      </c>
      <c r="J44" s="392">
        <f>G44+F44</f>
        <v>6</v>
      </c>
      <c r="K44" s="393"/>
      <c r="L44" s="394">
        <v>3801280</v>
      </c>
      <c r="M44" s="394">
        <f>J44*C44</f>
        <v>84</v>
      </c>
      <c r="N44" s="395"/>
    </row>
    <row r="45" spans="1:249" s="396" customFormat="1" ht="26.25" customHeight="1">
      <c r="A45" s="388" t="s">
        <v>466</v>
      </c>
      <c r="B45" s="389" t="s">
        <v>49</v>
      </c>
      <c r="C45" s="390">
        <v>6</v>
      </c>
      <c r="D45" s="391" t="s">
        <v>151</v>
      </c>
      <c r="E45" s="391"/>
      <c r="F45" s="392">
        <v>4</v>
      </c>
      <c r="G45" s="392">
        <v>1</v>
      </c>
      <c r="H45" s="392">
        <v>0</v>
      </c>
      <c r="I45" s="392">
        <v>0</v>
      </c>
      <c r="J45" s="392">
        <f>G45+F45</f>
        <v>5</v>
      </c>
      <c r="K45" s="393" t="s">
        <v>256</v>
      </c>
      <c r="L45" s="394">
        <v>3801280</v>
      </c>
      <c r="M45" s="394">
        <f>J45*C45</f>
        <v>30</v>
      </c>
      <c r="N45" s="395"/>
    </row>
    <row r="46" spans="1:249" s="171" customFormat="1" ht="12" customHeight="1">
      <c r="A46" s="397" t="s">
        <v>467</v>
      </c>
      <c r="B46" s="398"/>
      <c r="C46" s="399"/>
      <c r="D46" s="400"/>
      <c r="E46" s="401"/>
      <c r="F46" s="401"/>
      <c r="G46" s="401"/>
      <c r="H46" s="401"/>
      <c r="I46" s="401"/>
      <c r="J46" s="401"/>
      <c r="K46" s="401"/>
      <c r="L46" s="401"/>
      <c r="M46" s="402">
        <f>SUM(M36+M37+M38+M39+M40+M41+M42+M43+M44+M45)</f>
        <v>545</v>
      </c>
      <c r="N46" s="403"/>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7"/>
      <c r="BA46" s="207"/>
      <c r="BB46" s="207"/>
      <c r="BC46" s="207"/>
      <c r="BD46" s="207"/>
      <c r="BE46" s="207"/>
      <c r="BF46" s="207"/>
      <c r="BG46" s="207"/>
      <c r="BH46" s="207"/>
      <c r="BI46" s="207"/>
      <c r="BJ46" s="207"/>
      <c r="BK46" s="207"/>
      <c r="BL46" s="207"/>
      <c r="BM46" s="207"/>
      <c r="BN46" s="207"/>
      <c r="BO46" s="207"/>
      <c r="BP46" s="207"/>
      <c r="BQ46" s="207"/>
      <c r="BR46" s="207"/>
      <c r="BS46" s="207"/>
      <c r="BT46" s="207"/>
      <c r="BU46" s="207"/>
      <c r="BV46" s="207"/>
      <c r="BW46" s="207"/>
      <c r="BX46" s="207"/>
      <c r="BY46" s="207"/>
      <c r="BZ46" s="207"/>
      <c r="CA46" s="207"/>
      <c r="CB46" s="207"/>
      <c r="CC46" s="207"/>
      <c r="CD46" s="207"/>
      <c r="CE46" s="207"/>
      <c r="CF46" s="207"/>
      <c r="CG46" s="207"/>
      <c r="CH46" s="207"/>
      <c r="CI46" s="207"/>
      <c r="CJ46" s="207"/>
      <c r="CK46" s="207"/>
      <c r="CL46" s="207"/>
      <c r="CM46" s="207"/>
      <c r="CN46" s="207"/>
      <c r="CO46" s="207"/>
      <c r="CP46" s="207"/>
      <c r="CQ46" s="207"/>
      <c r="CR46" s="207"/>
      <c r="CS46" s="207"/>
      <c r="CT46" s="207"/>
      <c r="CU46" s="207"/>
      <c r="CV46" s="207"/>
      <c r="CW46" s="207"/>
      <c r="CX46" s="207"/>
      <c r="CY46" s="207"/>
      <c r="CZ46" s="207"/>
      <c r="DA46" s="207"/>
      <c r="DB46" s="207"/>
      <c r="DC46" s="207"/>
      <c r="DD46" s="207"/>
      <c r="DE46" s="207"/>
      <c r="DF46" s="207"/>
      <c r="DG46" s="207"/>
      <c r="DH46" s="207"/>
      <c r="DI46" s="207"/>
      <c r="DJ46" s="207"/>
      <c r="DK46" s="207"/>
      <c r="DL46" s="207"/>
      <c r="DM46" s="207"/>
      <c r="DN46" s="207"/>
      <c r="DO46" s="207"/>
      <c r="DP46" s="207"/>
      <c r="DQ46" s="207"/>
      <c r="DR46" s="207"/>
      <c r="DS46" s="207"/>
      <c r="DT46" s="207"/>
      <c r="DU46" s="207"/>
      <c r="DV46" s="207"/>
      <c r="DW46" s="207"/>
      <c r="DX46" s="207"/>
      <c r="DY46" s="207"/>
      <c r="DZ46" s="207"/>
      <c r="EA46" s="207"/>
      <c r="EB46" s="207"/>
      <c r="EC46" s="207"/>
      <c r="ED46" s="207"/>
      <c r="EE46" s="207"/>
      <c r="EF46" s="207"/>
      <c r="EG46" s="207"/>
      <c r="EH46" s="207"/>
      <c r="EI46" s="207"/>
      <c r="EJ46" s="207"/>
      <c r="EK46" s="207"/>
      <c r="EL46" s="207"/>
      <c r="EM46" s="207"/>
      <c r="EN46" s="207"/>
      <c r="EO46" s="207"/>
      <c r="EP46" s="207"/>
      <c r="EQ46" s="207"/>
      <c r="ER46" s="207"/>
      <c r="ES46" s="207"/>
      <c r="ET46" s="207"/>
      <c r="EU46" s="207"/>
      <c r="EV46" s="207"/>
      <c r="EW46" s="207"/>
      <c r="EX46" s="207"/>
      <c r="EY46" s="207"/>
      <c r="EZ46" s="207"/>
      <c r="FA46" s="207"/>
      <c r="FB46" s="207"/>
      <c r="FC46" s="207"/>
      <c r="FD46" s="207"/>
      <c r="FE46" s="207"/>
      <c r="FF46" s="207"/>
      <c r="FG46" s="207"/>
      <c r="FH46" s="207"/>
      <c r="FI46" s="207"/>
      <c r="FJ46" s="207"/>
      <c r="FK46" s="207"/>
      <c r="FL46" s="207"/>
      <c r="FM46" s="207"/>
      <c r="FN46" s="207"/>
      <c r="FO46" s="207"/>
      <c r="FP46" s="207"/>
      <c r="FQ46" s="207"/>
      <c r="FR46" s="207"/>
      <c r="FS46" s="207"/>
      <c r="FT46" s="207"/>
      <c r="FU46" s="207"/>
      <c r="FV46" s="207"/>
      <c r="FW46" s="207"/>
      <c r="FX46" s="207"/>
      <c r="FY46" s="207"/>
      <c r="FZ46" s="207"/>
      <c r="GA46" s="207"/>
      <c r="GB46" s="207"/>
      <c r="GC46" s="207"/>
      <c r="GD46" s="207"/>
      <c r="GE46" s="207"/>
      <c r="GF46" s="207"/>
      <c r="GG46" s="207"/>
      <c r="GH46" s="207"/>
      <c r="GI46" s="207"/>
      <c r="GJ46" s="207"/>
      <c r="GK46" s="207"/>
      <c r="GL46" s="207"/>
      <c r="GM46" s="207"/>
      <c r="GN46" s="207"/>
      <c r="GO46" s="207"/>
      <c r="GP46" s="207"/>
      <c r="GQ46" s="207"/>
      <c r="GR46" s="207"/>
      <c r="GS46" s="207"/>
      <c r="GT46" s="207"/>
      <c r="GU46" s="207"/>
      <c r="GV46" s="207"/>
      <c r="GW46" s="207"/>
      <c r="GX46" s="207"/>
      <c r="GY46" s="207"/>
      <c r="GZ46" s="207"/>
      <c r="HA46" s="207"/>
      <c r="HB46" s="207"/>
      <c r="HC46" s="207"/>
      <c r="HD46" s="207"/>
      <c r="HE46" s="207"/>
      <c r="HF46" s="207"/>
      <c r="HG46" s="207"/>
      <c r="HH46" s="207"/>
      <c r="HI46" s="207"/>
      <c r="HJ46" s="207"/>
      <c r="HK46" s="207"/>
      <c r="HL46" s="207"/>
      <c r="HM46" s="207"/>
      <c r="HN46" s="207"/>
      <c r="HO46" s="207"/>
      <c r="HP46" s="207"/>
      <c r="HQ46" s="207"/>
      <c r="HR46" s="207"/>
      <c r="HS46" s="207"/>
      <c r="HT46" s="207"/>
      <c r="HU46" s="207"/>
      <c r="HV46" s="207"/>
      <c r="HW46" s="207"/>
      <c r="HX46" s="207"/>
      <c r="HY46" s="207"/>
      <c r="HZ46" s="207"/>
      <c r="IA46" s="207"/>
      <c r="IB46" s="207"/>
      <c r="IC46" s="207"/>
      <c r="ID46" s="207"/>
      <c r="IE46" s="207"/>
      <c r="IF46" s="207"/>
      <c r="IG46" s="207"/>
      <c r="IH46" s="207"/>
      <c r="II46" s="207"/>
      <c r="IJ46" s="207"/>
      <c r="IK46" s="207"/>
      <c r="IL46" s="207"/>
      <c r="IM46" s="207"/>
      <c r="IN46" s="207"/>
      <c r="IO46" s="207"/>
    </row>
    <row r="47" spans="1:249" s="409" customFormat="1" ht="21.75" customHeight="1">
      <c r="A47" s="404"/>
      <c r="B47" s="404"/>
      <c r="C47" s="404"/>
      <c r="D47" s="405" t="s">
        <v>90</v>
      </c>
      <c r="E47" s="406"/>
      <c r="F47" s="404"/>
      <c r="G47" s="404"/>
      <c r="H47" s="404"/>
      <c r="I47" s="404"/>
      <c r="J47" s="404"/>
      <c r="K47" s="404"/>
      <c r="L47" s="407"/>
      <c r="M47" s="404"/>
      <c r="N47" s="408"/>
      <c r="O47" s="408"/>
      <c r="P47" s="408"/>
      <c r="Q47" s="408"/>
      <c r="R47" s="408"/>
      <c r="S47" s="408"/>
      <c r="T47" s="408"/>
      <c r="U47" s="408"/>
      <c r="V47" s="408"/>
      <c r="W47" s="408"/>
      <c r="X47" s="408"/>
      <c r="Y47" s="408"/>
      <c r="Z47" s="408"/>
      <c r="AA47" s="408"/>
      <c r="AB47" s="408"/>
      <c r="AC47" s="408"/>
      <c r="AD47" s="408"/>
      <c r="AE47" s="408"/>
      <c r="AF47" s="408"/>
      <c r="AG47" s="408"/>
      <c r="AH47" s="408"/>
      <c r="AI47" s="408"/>
      <c r="AJ47" s="408"/>
      <c r="AK47" s="408"/>
      <c r="AL47" s="408"/>
      <c r="AM47" s="408"/>
      <c r="AN47" s="408"/>
      <c r="AO47" s="408"/>
      <c r="AP47" s="408"/>
      <c r="AQ47" s="408"/>
      <c r="AR47" s="408"/>
      <c r="AS47" s="408"/>
      <c r="AT47" s="408"/>
      <c r="AU47" s="408"/>
      <c r="AV47" s="408"/>
      <c r="AW47" s="408"/>
      <c r="AX47" s="408"/>
      <c r="AY47" s="408"/>
      <c r="AZ47" s="408"/>
      <c r="BA47" s="408"/>
      <c r="BB47" s="408"/>
      <c r="BC47" s="408"/>
      <c r="BD47" s="408"/>
      <c r="BE47" s="408"/>
      <c r="BF47" s="408"/>
      <c r="BG47" s="408"/>
      <c r="BH47" s="408"/>
      <c r="BI47" s="408"/>
      <c r="BJ47" s="408"/>
      <c r="BK47" s="408"/>
      <c r="BL47" s="408"/>
      <c r="BM47" s="408"/>
      <c r="BN47" s="408"/>
      <c r="BO47" s="408"/>
      <c r="BP47" s="408"/>
      <c r="BQ47" s="408"/>
      <c r="BR47" s="408"/>
      <c r="BS47" s="408"/>
      <c r="BT47" s="408"/>
      <c r="BU47" s="408"/>
      <c r="BV47" s="408"/>
      <c r="BW47" s="408"/>
      <c r="BX47" s="408"/>
      <c r="BY47" s="408"/>
      <c r="BZ47" s="408"/>
      <c r="CA47" s="408"/>
      <c r="CB47" s="408"/>
      <c r="CC47" s="408"/>
      <c r="CD47" s="408"/>
      <c r="CE47" s="408"/>
      <c r="CF47" s="408"/>
      <c r="CG47" s="408"/>
      <c r="CH47" s="408"/>
      <c r="CI47" s="408"/>
      <c r="CJ47" s="408"/>
      <c r="CK47" s="408"/>
      <c r="CL47" s="408"/>
      <c r="CM47" s="408"/>
      <c r="CN47" s="408"/>
      <c r="CO47" s="408"/>
      <c r="CP47" s="408"/>
      <c r="CQ47" s="408"/>
      <c r="CR47" s="408"/>
      <c r="CS47" s="408"/>
      <c r="CT47" s="408"/>
      <c r="CU47" s="408"/>
      <c r="CV47" s="408"/>
      <c r="CW47" s="408"/>
      <c r="CX47" s="408"/>
      <c r="CY47" s="408"/>
      <c r="CZ47" s="408"/>
      <c r="DA47" s="408"/>
      <c r="DB47" s="408"/>
      <c r="DC47" s="408"/>
      <c r="DD47" s="408"/>
      <c r="DE47" s="408"/>
      <c r="DF47" s="408"/>
      <c r="DG47" s="408"/>
      <c r="DH47" s="408"/>
      <c r="DI47" s="408"/>
      <c r="DJ47" s="408"/>
      <c r="DK47" s="408"/>
      <c r="DL47" s="408"/>
      <c r="DM47" s="408"/>
      <c r="DN47" s="408"/>
      <c r="DO47" s="408"/>
      <c r="DP47" s="408"/>
      <c r="DQ47" s="408"/>
      <c r="DR47" s="408"/>
      <c r="DS47" s="408"/>
      <c r="DT47" s="408"/>
      <c r="DU47" s="408"/>
      <c r="DV47" s="408"/>
      <c r="DW47" s="408"/>
      <c r="DX47" s="408"/>
      <c r="DY47" s="408"/>
      <c r="DZ47" s="408"/>
      <c r="EA47" s="408"/>
      <c r="EB47" s="408"/>
      <c r="EC47" s="408"/>
      <c r="ED47" s="408"/>
      <c r="EE47" s="408"/>
      <c r="EF47" s="408"/>
      <c r="EG47" s="408"/>
      <c r="EH47" s="408"/>
      <c r="EI47" s="408"/>
      <c r="EJ47" s="408"/>
      <c r="EK47" s="408"/>
      <c r="EL47" s="408"/>
      <c r="EM47" s="408"/>
      <c r="EN47" s="408"/>
      <c r="EO47" s="408"/>
      <c r="EP47" s="408"/>
      <c r="EQ47" s="408"/>
      <c r="ER47" s="408"/>
      <c r="ES47" s="408"/>
      <c r="ET47" s="408"/>
      <c r="EU47" s="408"/>
      <c r="EV47" s="408"/>
      <c r="EW47" s="408"/>
      <c r="EX47" s="408"/>
      <c r="EY47" s="408"/>
      <c r="EZ47" s="408"/>
      <c r="FA47" s="408"/>
      <c r="FB47" s="408"/>
      <c r="FC47" s="408"/>
      <c r="FD47" s="408"/>
      <c r="FE47" s="408"/>
      <c r="FF47" s="408"/>
      <c r="FG47" s="408"/>
      <c r="FH47" s="408"/>
      <c r="FI47" s="408"/>
      <c r="FJ47" s="408"/>
      <c r="FK47" s="408"/>
      <c r="FL47" s="408"/>
      <c r="FM47" s="408"/>
      <c r="FN47" s="408"/>
      <c r="FO47" s="408"/>
      <c r="FP47" s="408"/>
      <c r="FQ47" s="408"/>
      <c r="FR47" s="408"/>
      <c r="FS47" s="408"/>
      <c r="FT47" s="408"/>
      <c r="FU47" s="408"/>
      <c r="FV47" s="408"/>
      <c r="FW47" s="408"/>
      <c r="FX47" s="408"/>
      <c r="FY47" s="408"/>
      <c r="FZ47" s="408"/>
      <c r="GA47" s="408"/>
      <c r="GB47" s="408"/>
      <c r="GC47" s="408"/>
      <c r="GD47" s="408"/>
      <c r="GE47" s="408"/>
      <c r="GF47" s="408"/>
      <c r="GG47" s="408"/>
      <c r="GH47" s="408"/>
      <c r="GI47" s="408"/>
      <c r="GJ47" s="408"/>
      <c r="GK47" s="408"/>
      <c r="GL47" s="408"/>
      <c r="GM47" s="408"/>
      <c r="GN47" s="408"/>
      <c r="GO47" s="408"/>
      <c r="GP47" s="408"/>
      <c r="GQ47" s="408"/>
      <c r="GR47" s="408"/>
      <c r="GS47" s="408"/>
      <c r="GT47" s="408"/>
      <c r="GU47" s="408"/>
      <c r="GV47" s="408"/>
      <c r="GW47" s="408"/>
      <c r="GX47" s="408"/>
      <c r="GY47" s="408"/>
      <c r="GZ47" s="408"/>
      <c r="HA47" s="408"/>
      <c r="HB47" s="408"/>
      <c r="HC47" s="408"/>
      <c r="HD47" s="408"/>
      <c r="HE47" s="408"/>
      <c r="HF47" s="408"/>
      <c r="HG47" s="408"/>
      <c r="HH47" s="408"/>
      <c r="HI47" s="408"/>
      <c r="HJ47" s="408"/>
      <c r="HK47" s="408"/>
      <c r="HL47" s="408"/>
      <c r="HM47" s="408"/>
      <c r="HN47" s="408"/>
      <c r="HO47" s="408"/>
      <c r="HP47" s="408"/>
      <c r="HQ47" s="408"/>
      <c r="HR47" s="408"/>
      <c r="HS47" s="408"/>
      <c r="HT47" s="408"/>
      <c r="HU47" s="408"/>
      <c r="HV47" s="408"/>
      <c r="HW47" s="408"/>
      <c r="HX47" s="408"/>
      <c r="HY47" s="408"/>
      <c r="HZ47" s="408"/>
      <c r="IA47" s="408"/>
      <c r="IB47" s="408"/>
      <c r="IC47" s="408"/>
      <c r="ID47" s="408"/>
      <c r="IE47" s="408"/>
      <c r="IF47" s="408"/>
      <c r="IG47" s="408"/>
      <c r="IH47" s="408"/>
      <c r="II47" s="408"/>
      <c r="IJ47" s="408"/>
      <c r="IK47" s="408"/>
      <c r="IL47" s="408"/>
      <c r="IM47" s="408"/>
      <c r="IN47" s="408"/>
      <c r="IO47" s="408"/>
    </row>
    <row r="48" spans="1:249" s="396" customFormat="1" ht="24" customHeight="1">
      <c r="A48" s="388" t="s">
        <v>468</v>
      </c>
      <c r="B48" s="389" t="s">
        <v>92</v>
      </c>
      <c r="C48" s="390">
        <v>14</v>
      </c>
      <c r="D48" s="391" t="s">
        <v>151</v>
      </c>
      <c r="E48" s="391" t="s">
        <v>152</v>
      </c>
      <c r="F48" s="392">
        <v>10</v>
      </c>
      <c r="G48" s="392">
        <v>0</v>
      </c>
      <c r="H48" s="392">
        <v>0</v>
      </c>
      <c r="I48" s="392">
        <v>0</v>
      </c>
      <c r="J48" s="392">
        <f t="shared" ref="J48:J52" si="7">G48+F48</f>
        <v>10</v>
      </c>
      <c r="K48" s="393"/>
      <c r="L48" s="394">
        <v>3801280</v>
      </c>
      <c r="M48" s="394">
        <f>J48*C48</f>
        <v>140</v>
      </c>
      <c r="N48" s="395"/>
    </row>
    <row r="49" spans="1:249" s="396" customFormat="1" ht="24" customHeight="1">
      <c r="A49" s="388" t="s">
        <v>469</v>
      </c>
      <c r="B49" s="389" t="s">
        <v>45</v>
      </c>
      <c r="C49" s="390">
        <v>6</v>
      </c>
      <c r="D49" s="391" t="s">
        <v>151</v>
      </c>
      <c r="E49" s="391"/>
      <c r="F49" s="392">
        <v>8</v>
      </c>
      <c r="G49" s="392">
        <v>1</v>
      </c>
      <c r="H49" s="392">
        <v>0</v>
      </c>
      <c r="I49" s="392">
        <v>0</v>
      </c>
      <c r="J49" s="392">
        <f t="shared" si="7"/>
        <v>9</v>
      </c>
      <c r="K49" s="393" t="s">
        <v>256</v>
      </c>
      <c r="L49" s="394">
        <v>3801280</v>
      </c>
      <c r="M49" s="394">
        <f t="shared" ref="M49:M52" si="8">J49*C49</f>
        <v>54</v>
      </c>
      <c r="N49" s="395"/>
    </row>
    <row r="50" spans="1:249" s="396" customFormat="1" ht="25.8" customHeight="1">
      <c r="A50" s="388" t="s">
        <v>470</v>
      </c>
      <c r="B50" s="389" t="s">
        <v>95</v>
      </c>
      <c r="C50" s="390">
        <v>14</v>
      </c>
      <c r="D50" s="391" t="s">
        <v>151</v>
      </c>
      <c r="E50" s="391" t="s">
        <v>152</v>
      </c>
      <c r="F50" s="392">
        <v>10</v>
      </c>
      <c r="G50" s="392">
        <v>0</v>
      </c>
      <c r="H50" s="392">
        <v>0</v>
      </c>
      <c r="I50" s="392">
        <v>0</v>
      </c>
      <c r="J50" s="392">
        <f t="shared" si="7"/>
        <v>10</v>
      </c>
      <c r="K50" s="393"/>
      <c r="L50" s="394">
        <v>3801280</v>
      </c>
      <c r="M50" s="394">
        <f t="shared" si="8"/>
        <v>140</v>
      </c>
      <c r="N50" s="395"/>
    </row>
    <row r="51" spans="1:249" s="396" customFormat="1" ht="24" customHeight="1">
      <c r="A51" s="388" t="s">
        <v>471</v>
      </c>
      <c r="B51" s="389" t="s">
        <v>50</v>
      </c>
      <c r="C51" s="390">
        <v>7</v>
      </c>
      <c r="D51" s="391" t="s">
        <v>151</v>
      </c>
      <c r="E51" s="391"/>
      <c r="F51" s="392">
        <v>7</v>
      </c>
      <c r="G51" s="392">
        <v>1</v>
      </c>
      <c r="H51" s="392">
        <v>0</v>
      </c>
      <c r="I51" s="392">
        <v>0</v>
      </c>
      <c r="J51" s="392">
        <f t="shared" si="7"/>
        <v>8</v>
      </c>
      <c r="K51" s="393" t="s">
        <v>256</v>
      </c>
      <c r="L51" s="394">
        <v>3801280</v>
      </c>
      <c r="M51" s="394">
        <f t="shared" si="8"/>
        <v>56</v>
      </c>
      <c r="N51" s="395"/>
    </row>
    <row r="52" spans="1:249" s="396" customFormat="1" ht="24" customHeight="1">
      <c r="A52" s="410" t="s">
        <v>472</v>
      </c>
      <c r="B52" s="411" t="s">
        <v>49</v>
      </c>
      <c r="C52" s="412">
        <v>7</v>
      </c>
      <c r="D52" s="413" t="s">
        <v>151</v>
      </c>
      <c r="E52" s="413"/>
      <c r="F52" s="414">
        <v>8</v>
      </c>
      <c r="G52" s="414">
        <v>1</v>
      </c>
      <c r="H52" s="414">
        <v>0</v>
      </c>
      <c r="I52" s="414">
        <v>0</v>
      </c>
      <c r="J52" s="414">
        <f t="shared" si="7"/>
        <v>9</v>
      </c>
      <c r="K52" s="415"/>
      <c r="L52" s="416">
        <v>3801280</v>
      </c>
      <c r="M52" s="416">
        <f t="shared" si="8"/>
        <v>63</v>
      </c>
      <c r="N52" s="417"/>
    </row>
    <row r="53" spans="1:249" s="171" customFormat="1" ht="10.5" customHeight="1">
      <c r="A53" s="397" t="s">
        <v>473</v>
      </c>
      <c r="B53" s="398"/>
      <c r="C53" s="399"/>
      <c r="D53" s="400"/>
      <c r="E53" s="401"/>
      <c r="F53" s="401"/>
      <c r="G53" s="401"/>
      <c r="H53" s="401"/>
      <c r="I53" s="401"/>
      <c r="J53" s="401"/>
      <c r="K53" s="401"/>
      <c r="L53" s="401"/>
      <c r="M53" s="402">
        <f>SUM(M48:M52)</f>
        <v>453</v>
      </c>
      <c r="N53" s="403"/>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7"/>
      <c r="BR53" s="207"/>
      <c r="BS53" s="207"/>
      <c r="BT53" s="207"/>
      <c r="BU53" s="207"/>
      <c r="BV53" s="207"/>
      <c r="BW53" s="207"/>
      <c r="BX53" s="207"/>
      <c r="BY53" s="207"/>
      <c r="BZ53" s="207"/>
      <c r="CA53" s="207"/>
      <c r="CB53" s="207"/>
      <c r="CC53" s="207"/>
      <c r="CD53" s="207"/>
      <c r="CE53" s="207"/>
      <c r="CF53" s="207"/>
      <c r="CG53" s="207"/>
      <c r="CH53" s="207"/>
      <c r="CI53" s="207"/>
      <c r="CJ53" s="207"/>
      <c r="CK53" s="207"/>
      <c r="CL53" s="207"/>
      <c r="CM53" s="207"/>
      <c r="CN53" s="207"/>
      <c r="CO53" s="207"/>
      <c r="CP53" s="207"/>
      <c r="CQ53" s="207"/>
      <c r="CR53" s="207"/>
      <c r="CS53" s="207"/>
      <c r="CT53" s="207"/>
      <c r="CU53" s="207"/>
      <c r="CV53" s="207"/>
      <c r="CW53" s="207"/>
      <c r="CX53" s="207"/>
      <c r="CY53" s="207"/>
      <c r="CZ53" s="207"/>
      <c r="DA53" s="207"/>
      <c r="DB53" s="207"/>
      <c r="DC53" s="207"/>
      <c r="DD53" s="207"/>
      <c r="DE53" s="207"/>
      <c r="DF53" s="207"/>
      <c r="DG53" s="207"/>
      <c r="DH53" s="207"/>
      <c r="DI53" s="207"/>
      <c r="DJ53" s="207"/>
      <c r="DK53" s="207"/>
      <c r="DL53" s="207"/>
      <c r="DM53" s="207"/>
      <c r="DN53" s="207"/>
      <c r="DO53" s="207"/>
      <c r="DP53" s="207"/>
      <c r="DQ53" s="207"/>
      <c r="DR53" s="207"/>
      <c r="DS53" s="207"/>
      <c r="DT53" s="207"/>
      <c r="DU53" s="207"/>
      <c r="DV53" s="207"/>
      <c r="DW53" s="207"/>
      <c r="DX53" s="207"/>
      <c r="DY53" s="207"/>
      <c r="DZ53" s="207"/>
      <c r="EA53" s="207"/>
      <c r="EB53" s="207"/>
      <c r="EC53" s="207"/>
      <c r="ED53" s="207"/>
      <c r="EE53" s="207"/>
      <c r="EF53" s="207"/>
      <c r="EG53" s="207"/>
      <c r="EH53" s="207"/>
      <c r="EI53" s="207"/>
      <c r="EJ53" s="207"/>
      <c r="EK53" s="207"/>
      <c r="EL53" s="207"/>
      <c r="EM53" s="207"/>
      <c r="EN53" s="207"/>
      <c r="EO53" s="207"/>
      <c r="EP53" s="207"/>
      <c r="EQ53" s="207"/>
      <c r="ER53" s="207"/>
      <c r="ES53" s="207"/>
      <c r="ET53" s="207"/>
      <c r="EU53" s="207"/>
      <c r="EV53" s="207"/>
      <c r="EW53" s="207"/>
      <c r="EX53" s="207"/>
      <c r="EY53" s="207"/>
      <c r="EZ53" s="207"/>
      <c r="FA53" s="207"/>
      <c r="FB53" s="207"/>
      <c r="FC53" s="207"/>
      <c r="FD53" s="207"/>
      <c r="FE53" s="207"/>
      <c r="FF53" s="207"/>
      <c r="FG53" s="207"/>
      <c r="FH53" s="207"/>
      <c r="FI53" s="207"/>
      <c r="FJ53" s="207"/>
      <c r="FK53" s="207"/>
      <c r="FL53" s="207"/>
      <c r="FM53" s="207"/>
      <c r="FN53" s="207"/>
      <c r="FO53" s="207"/>
      <c r="FP53" s="207"/>
      <c r="FQ53" s="207"/>
      <c r="FR53" s="207"/>
      <c r="FS53" s="207"/>
      <c r="FT53" s="207"/>
      <c r="FU53" s="207"/>
      <c r="FV53" s="207"/>
      <c r="FW53" s="207"/>
      <c r="FX53" s="207"/>
      <c r="FY53" s="207"/>
      <c r="FZ53" s="207"/>
      <c r="GA53" s="207"/>
      <c r="GB53" s="207"/>
      <c r="GC53" s="207"/>
      <c r="GD53" s="207"/>
      <c r="GE53" s="207"/>
      <c r="GF53" s="207"/>
      <c r="GG53" s="207"/>
      <c r="GH53" s="207"/>
      <c r="GI53" s="207"/>
      <c r="GJ53" s="207"/>
      <c r="GK53" s="207"/>
      <c r="GL53" s="207"/>
      <c r="GM53" s="207"/>
      <c r="GN53" s="207"/>
      <c r="GO53" s="207"/>
      <c r="GP53" s="207"/>
      <c r="GQ53" s="207"/>
      <c r="GR53" s="207"/>
      <c r="GS53" s="207"/>
      <c r="GT53" s="207"/>
      <c r="GU53" s="207"/>
      <c r="GV53" s="207"/>
      <c r="GW53" s="207"/>
      <c r="GX53" s="207"/>
      <c r="GY53" s="207"/>
      <c r="GZ53" s="207"/>
      <c r="HA53" s="207"/>
      <c r="HB53" s="207"/>
      <c r="HC53" s="207"/>
      <c r="HD53" s="207"/>
      <c r="HE53" s="207"/>
      <c r="HF53" s="207"/>
      <c r="HG53" s="207"/>
      <c r="HH53" s="207"/>
      <c r="HI53" s="207"/>
      <c r="HJ53" s="207"/>
      <c r="HK53" s="207"/>
      <c r="HL53" s="207"/>
      <c r="HM53" s="207"/>
      <c r="HN53" s="207"/>
      <c r="HO53" s="207"/>
      <c r="HP53" s="207"/>
      <c r="HQ53" s="207"/>
      <c r="HR53" s="207"/>
      <c r="HS53" s="207"/>
      <c r="HT53" s="207"/>
      <c r="HU53" s="207"/>
      <c r="HV53" s="207"/>
      <c r="HW53" s="207"/>
      <c r="HX53" s="207"/>
      <c r="HY53" s="207"/>
      <c r="HZ53" s="207"/>
      <c r="IA53" s="207"/>
      <c r="IB53" s="207"/>
      <c r="IC53" s="207"/>
      <c r="ID53" s="207"/>
      <c r="IE53" s="207"/>
      <c r="IF53" s="207"/>
      <c r="IG53" s="207"/>
      <c r="IH53" s="207"/>
      <c r="II53" s="207"/>
      <c r="IJ53" s="207"/>
      <c r="IK53" s="207"/>
      <c r="IL53" s="207"/>
      <c r="IM53" s="207"/>
      <c r="IN53" s="207"/>
      <c r="IO53" s="207"/>
    </row>
    <row r="54" spans="1:249" s="409" customFormat="1" ht="21.75" customHeight="1">
      <c r="A54" s="404"/>
      <c r="B54" s="404"/>
      <c r="C54" s="404"/>
      <c r="D54" s="405" t="s">
        <v>110</v>
      </c>
      <c r="E54" s="406"/>
      <c r="F54" s="404"/>
      <c r="G54" s="404"/>
      <c r="H54" s="404"/>
      <c r="I54" s="404"/>
      <c r="J54" s="404"/>
      <c r="K54" s="404"/>
      <c r="L54" s="407"/>
      <c r="M54" s="404"/>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8"/>
      <c r="AK54" s="408"/>
      <c r="AL54" s="408"/>
      <c r="AM54" s="408"/>
      <c r="AN54" s="408"/>
      <c r="AO54" s="408"/>
      <c r="AP54" s="408"/>
      <c r="AQ54" s="408"/>
      <c r="AR54" s="408"/>
      <c r="AS54" s="408"/>
      <c r="AT54" s="408"/>
      <c r="AU54" s="408"/>
      <c r="AV54" s="408"/>
      <c r="AW54" s="408"/>
      <c r="AX54" s="408"/>
      <c r="AY54" s="408"/>
      <c r="AZ54" s="408"/>
      <c r="BA54" s="408"/>
      <c r="BB54" s="408"/>
      <c r="BC54" s="408"/>
      <c r="BD54" s="408"/>
      <c r="BE54" s="408"/>
      <c r="BF54" s="408"/>
      <c r="BG54" s="408"/>
      <c r="BH54" s="408"/>
      <c r="BI54" s="408"/>
      <c r="BJ54" s="408"/>
      <c r="BK54" s="408"/>
      <c r="BL54" s="408"/>
      <c r="BM54" s="408"/>
      <c r="BN54" s="408"/>
      <c r="BO54" s="408"/>
      <c r="BP54" s="408"/>
      <c r="BQ54" s="408"/>
      <c r="BR54" s="408"/>
      <c r="BS54" s="408"/>
      <c r="BT54" s="408"/>
      <c r="BU54" s="408"/>
      <c r="BV54" s="408"/>
      <c r="BW54" s="408"/>
      <c r="BX54" s="408"/>
      <c r="BY54" s="408"/>
      <c r="BZ54" s="408"/>
      <c r="CA54" s="408"/>
      <c r="CB54" s="408"/>
      <c r="CC54" s="408"/>
      <c r="CD54" s="408"/>
      <c r="CE54" s="408"/>
      <c r="CF54" s="408"/>
      <c r="CG54" s="408"/>
      <c r="CH54" s="408"/>
      <c r="CI54" s="408"/>
      <c r="CJ54" s="408"/>
      <c r="CK54" s="408"/>
      <c r="CL54" s="408"/>
      <c r="CM54" s="408"/>
      <c r="CN54" s="408"/>
      <c r="CO54" s="408"/>
      <c r="CP54" s="408"/>
      <c r="CQ54" s="408"/>
      <c r="CR54" s="408"/>
      <c r="CS54" s="408"/>
      <c r="CT54" s="408"/>
      <c r="CU54" s="408"/>
      <c r="CV54" s="408"/>
      <c r="CW54" s="408"/>
      <c r="CX54" s="408"/>
      <c r="CY54" s="408"/>
      <c r="CZ54" s="408"/>
      <c r="DA54" s="408"/>
      <c r="DB54" s="408"/>
      <c r="DC54" s="408"/>
      <c r="DD54" s="408"/>
      <c r="DE54" s="408"/>
      <c r="DF54" s="408"/>
      <c r="DG54" s="408"/>
      <c r="DH54" s="408"/>
      <c r="DI54" s="408"/>
      <c r="DJ54" s="408"/>
      <c r="DK54" s="408"/>
      <c r="DL54" s="408"/>
      <c r="DM54" s="408"/>
      <c r="DN54" s="408"/>
      <c r="DO54" s="408"/>
      <c r="DP54" s="408"/>
      <c r="DQ54" s="408"/>
      <c r="DR54" s="408"/>
      <c r="DS54" s="408"/>
      <c r="DT54" s="408"/>
      <c r="DU54" s="408"/>
      <c r="DV54" s="408"/>
      <c r="DW54" s="408"/>
      <c r="DX54" s="408"/>
      <c r="DY54" s="408"/>
      <c r="DZ54" s="408"/>
      <c r="EA54" s="408"/>
      <c r="EB54" s="408"/>
      <c r="EC54" s="408"/>
      <c r="ED54" s="408"/>
      <c r="EE54" s="408"/>
      <c r="EF54" s="408"/>
      <c r="EG54" s="408"/>
      <c r="EH54" s="408"/>
      <c r="EI54" s="408"/>
      <c r="EJ54" s="408"/>
      <c r="EK54" s="408"/>
      <c r="EL54" s="408"/>
      <c r="EM54" s="408"/>
      <c r="EN54" s="408"/>
      <c r="EO54" s="408"/>
      <c r="EP54" s="408"/>
      <c r="EQ54" s="408"/>
      <c r="ER54" s="408"/>
      <c r="ES54" s="408"/>
      <c r="ET54" s="408"/>
      <c r="EU54" s="408"/>
      <c r="EV54" s="408"/>
      <c r="EW54" s="408"/>
      <c r="EX54" s="408"/>
      <c r="EY54" s="408"/>
      <c r="EZ54" s="408"/>
      <c r="FA54" s="408"/>
      <c r="FB54" s="408"/>
      <c r="FC54" s="408"/>
      <c r="FD54" s="408"/>
      <c r="FE54" s="408"/>
      <c r="FF54" s="408"/>
      <c r="FG54" s="408"/>
      <c r="FH54" s="408"/>
      <c r="FI54" s="408"/>
      <c r="FJ54" s="408"/>
      <c r="FK54" s="408"/>
      <c r="FL54" s="408"/>
      <c r="FM54" s="408"/>
      <c r="FN54" s="408"/>
      <c r="FO54" s="408"/>
      <c r="FP54" s="408"/>
      <c r="FQ54" s="408"/>
      <c r="FR54" s="408"/>
      <c r="FS54" s="408"/>
      <c r="FT54" s="408"/>
      <c r="FU54" s="408"/>
      <c r="FV54" s="408"/>
      <c r="FW54" s="408"/>
      <c r="FX54" s="408"/>
      <c r="FY54" s="408"/>
      <c r="FZ54" s="408"/>
      <c r="GA54" s="408"/>
      <c r="GB54" s="408"/>
      <c r="GC54" s="408"/>
      <c r="GD54" s="408"/>
      <c r="GE54" s="408"/>
      <c r="GF54" s="408"/>
      <c r="GG54" s="408"/>
      <c r="GH54" s="408"/>
      <c r="GI54" s="408"/>
      <c r="GJ54" s="408"/>
      <c r="GK54" s="408"/>
      <c r="GL54" s="408"/>
      <c r="GM54" s="408"/>
      <c r="GN54" s="408"/>
      <c r="GO54" s="408"/>
      <c r="GP54" s="408"/>
      <c r="GQ54" s="408"/>
      <c r="GR54" s="408"/>
      <c r="GS54" s="408"/>
      <c r="GT54" s="408"/>
      <c r="GU54" s="408"/>
      <c r="GV54" s="408"/>
      <c r="GW54" s="408"/>
      <c r="GX54" s="408"/>
      <c r="GY54" s="408"/>
      <c r="GZ54" s="408"/>
      <c r="HA54" s="408"/>
      <c r="HB54" s="408"/>
      <c r="HC54" s="408"/>
      <c r="HD54" s="408"/>
      <c r="HE54" s="408"/>
      <c r="HF54" s="408"/>
      <c r="HG54" s="408"/>
      <c r="HH54" s="408"/>
      <c r="HI54" s="408"/>
      <c r="HJ54" s="408"/>
      <c r="HK54" s="408"/>
      <c r="HL54" s="408"/>
      <c r="HM54" s="408"/>
      <c r="HN54" s="408"/>
      <c r="HO54" s="408"/>
      <c r="HP54" s="408"/>
      <c r="HQ54" s="408"/>
      <c r="HR54" s="408"/>
      <c r="HS54" s="408"/>
      <c r="HT54" s="408"/>
      <c r="HU54" s="408"/>
      <c r="HV54" s="408"/>
      <c r="HW54" s="408"/>
      <c r="HX54" s="408"/>
      <c r="HY54" s="408"/>
      <c r="HZ54" s="408"/>
      <c r="IA54" s="408"/>
      <c r="IB54" s="408"/>
      <c r="IC54" s="408"/>
      <c r="ID54" s="408"/>
      <c r="IE54" s="408"/>
      <c r="IF54" s="408"/>
      <c r="IG54" s="408"/>
      <c r="IH54" s="408"/>
      <c r="II54" s="408"/>
      <c r="IJ54" s="408"/>
      <c r="IK54" s="408"/>
      <c r="IL54" s="408"/>
      <c r="IM54" s="408"/>
      <c r="IN54" s="408"/>
      <c r="IO54" s="408"/>
    </row>
    <row r="55" spans="1:249" s="396" customFormat="1" ht="28.8" customHeight="1">
      <c r="A55" s="388" t="s">
        <v>474</v>
      </c>
      <c r="B55" s="389" t="s">
        <v>109</v>
      </c>
      <c r="C55" s="390">
        <v>14</v>
      </c>
      <c r="D55" s="391" t="s">
        <v>107</v>
      </c>
      <c r="E55" s="391" t="s">
        <v>152</v>
      </c>
      <c r="F55" s="392">
        <v>9</v>
      </c>
      <c r="G55" s="392">
        <v>0</v>
      </c>
      <c r="H55" s="392">
        <v>0</v>
      </c>
      <c r="I55" s="392">
        <v>0</v>
      </c>
      <c r="J55" s="392">
        <f t="shared" ref="J55:J64" si="9">G55+F55</f>
        <v>9</v>
      </c>
      <c r="K55" s="393"/>
      <c r="L55" s="394">
        <v>3801280</v>
      </c>
      <c r="M55" s="394">
        <f>J55*C55</f>
        <v>126</v>
      </c>
      <c r="N55" s="395"/>
    </row>
    <row r="56" spans="1:249" s="396" customFormat="1" ht="24" customHeight="1">
      <c r="A56" s="388" t="s">
        <v>475</v>
      </c>
      <c r="B56" s="389" t="s">
        <v>257</v>
      </c>
      <c r="C56" s="390">
        <v>6</v>
      </c>
      <c r="D56" s="391" t="s">
        <v>151</v>
      </c>
      <c r="E56" s="391"/>
      <c r="F56" s="392">
        <v>9</v>
      </c>
      <c r="G56" s="392">
        <v>1</v>
      </c>
      <c r="H56" s="392">
        <v>0</v>
      </c>
      <c r="I56" s="392">
        <v>0</v>
      </c>
      <c r="J56" s="392">
        <f t="shared" si="9"/>
        <v>10</v>
      </c>
      <c r="K56" s="393" t="s">
        <v>256</v>
      </c>
      <c r="L56" s="394">
        <v>3801280</v>
      </c>
      <c r="M56" s="394">
        <f t="shared" ref="M56:M70" si="10">J56*C56</f>
        <v>60</v>
      </c>
      <c r="N56" s="395"/>
    </row>
    <row r="57" spans="1:249" s="396" customFormat="1" ht="27" customHeight="1">
      <c r="A57" s="388" t="s">
        <v>476</v>
      </c>
      <c r="B57" s="389" t="s">
        <v>96</v>
      </c>
      <c r="C57" s="390">
        <v>14</v>
      </c>
      <c r="D57" s="391" t="s">
        <v>107</v>
      </c>
      <c r="E57" s="391" t="s">
        <v>152</v>
      </c>
      <c r="F57" s="392">
        <v>9</v>
      </c>
      <c r="G57" s="392">
        <v>0</v>
      </c>
      <c r="H57" s="392">
        <v>0</v>
      </c>
      <c r="I57" s="392">
        <v>0</v>
      </c>
      <c r="J57" s="392">
        <f t="shared" si="9"/>
        <v>9</v>
      </c>
      <c r="K57" s="393"/>
      <c r="L57" s="394">
        <v>3801280</v>
      </c>
      <c r="M57" s="394">
        <f t="shared" si="10"/>
        <v>126</v>
      </c>
      <c r="N57" s="395"/>
    </row>
    <row r="58" spans="1:249" s="396" customFormat="1" ht="27.75" customHeight="1">
      <c r="A58" s="388" t="s">
        <v>477</v>
      </c>
      <c r="B58" s="389" t="s">
        <v>96</v>
      </c>
      <c r="C58" s="390">
        <v>7</v>
      </c>
      <c r="D58" s="391" t="s">
        <v>151</v>
      </c>
      <c r="E58" s="391"/>
      <c r="F58" s="392">
        <v>8</v>
      </c>
      <c r="G58" s="392">
        <v>1</v>
      </c>
      <c r="H58" s="392">
        <v>0</v>
      </c>
      <c r="I58" s="392">
        <v>0</v>
      </c>
      <c r="J58" s="392">
        <f t="shared" si="9"/>
        <v>9</v>
      </c>
      <c r="K58" s="393" t="s">
        <v>256</v>
      </c>
      <c r="L58" s="394">
        <v>3801280</v>
      </c>
      <c r="M58" s="394">
        <f t="shared" si="10"/>
        <v>63</v>
      </c>
      <c r="N58" s="395"/>
    </row>
    <row r="59" spans="1:249" s="396" customFormat="1" ht="36.6" customHeight="1">
      <c r="A59" s="388" t="s">
        <v>478</v>
      </c>
      <c r="B59" s="389" t="s">
        <v>96</v>
      </c>
      <c r="C59" s="390">
        <v>14</v>
      </c>
      <c r="D59" s="391" t="s">
        <v>107</v>
      </c>
      <c r="E59" s="391" t="s">
        <v>152</v>
      </c>
      <c r="F59" s="392">
        <v>9</v>
      </c>
      <c r="G59" s="392">
        <v>0</v>
      </c>
      <c r="H59" s="392">
        <v>0</v>
      </c>
      <c r="I59" s="392">
        <v>0</v>
      </c>
      <c r="J59" s="392">
        <f t="shared" si="9"/>
        <v>9</v>
      </c>
      <c r="K59" s="393"/>
      <c r="L59" s="394">
        <v>3801280</v>
      </c>
      <c r="M59" s="394">
        <f t="shared" si="10"/>
        <v>126</v>
      </c>
      <c r="N59" s="395"/>
    </row>
    <row r="60" spans="1:249" s="396" customFormat="1" ht="26.4" customHeight="1">
      <c r="A60" s="388" t="s">
        <v>479</v>
      </c>
      <c r="B60" s="389" t="s">
        <v>480</v>
      </c>
      <c r="C60" s="390">
        <v>7</v>
      </c>
      <c r="D60" s="391" t="s">
        <v>151</v>
      </c>
      <c r="E60" s="391"/>
      <c r="F60" s="392">
        <v>8</v>
      </c>
      <c r="G60" s="392">
        <v>1</v>
      </c>
      <c r="H60" s="392">
        <v>0</v>
      </c>
      <c r="I60" s="392">
        <v>0</v>
      </c>
      <c r="J60" s="392">
        <f t="shared" si="9"/>
        <v>9</v>
      </c>
      <c r="K60" s="393"/>
      <c r="L60" s="394">
        <v>3801280</v>
      </c>
      <c r="M60" s="394">
        <f t="shared" si="10"/>
        <v>63</v>
      </c>
      <c r="N60" s="395"/>
    </row>
    <row r="61" spans="1:249" s="396" customFormat="1" ht="25.8" customHeight="1">
      <c r="A61" s="388" t="s">
        <v>481</v>
      </c>
      <c r="B61" s="389" t="s">
        <v>81</v>
      </c>
      <c r="C61" s="390">
        <v>14</v>
      </c>
      <c r="D61" s="391" t="s">
        <v>107</v>
      </c>
      <c r="E61" s="391" t="s">
        <v>152</v>
      </c>
      <c r="F61" s="392">
        <v>9</v>
      </c>
      <c r="G61" s="392">
        <v>0</v>
      </c>
      <c r="H61" s="392">
        <v>0</v>
      </c>
      <c r="I61" s="392">
        <v>0</v>
      </c>
      <c r="J61" s="392">
        <f>G61+F61</f>
        <v>9</v>
      </c>
      <c r="K61" s="393"/>
      <c r="L61" s="394">
        <v>3801280</v>
      </c>
      <c r="M61" s="394">
        <f>J61*C61</f>
        <v>126</v>
      </c>
      <c r="N61" s="395"/>
    </row>
    <row r="62" spans="1:249" s="396" customFormat="1" ht="24.75" customHeight="1">
      <c r="A62" s="388" t="s">
        <v>482</v>
      </c>
      <c r="B62" s="389" t="s">
        <v>81</v>
      </c>
      <c r="C62" s="390">
        <v>7</v>
      </c>
      <c r="D62" s="391" t="s">
        <v>151</v>
      </c>
      <c r="E62" s="391"/>
      <c r="F62" s="392">
        <v>9</v>
      </c>
      <c r="G62" s="392">
        <v>1</v>
      </c>
      <c r="H62" s="392">
        <v>0</v>
      </c>
      <c r="I62" s="392">
        <v>0</v>
      </c>
      <c r="J62" s="392">
        <f>G62+F62</f>
        <v>10</v>
      </c>
      <c r="K62" s="393"/>
      <c r="L62" s="394">
        <v>3801280</v>
      </c>
      <c r="M62" s="394">
        <f>J62*C62</f>
        <v>70</v>
      </c>
      <c r="N62" s="395"/>
    </row>
    <row r="63" spans="1:249" s="396" customFormat="1" ht="37.5" customHeight="1">
      <c r="A63" s="388" t="s">
        <v>483</v>
      </c>
      <c r="B63" s="389" t="s">
        <v>81</v>
      </c>
      <c r="C63" s="390">
        <v>14</v>
      </c>
      <c r="D63" s="391" t="s">
        <v>107</v>
      </c>
      <c r="E63" s="391" t="s">
        <v>152</v>
      </c>
      <c r="F63" s="392">
        <v>9</v>
      </c>
      <c r="G63" s="392">
        <v>0</v>
      </c>
      <c r="H63" s="392">
        <v>0</v>
      </c>
      <c r="I63" s="392">
        <v>0</v>
      </c>
      <c r="J63" s="392">
        <f t="shared" si="9"/>
        <v>9</v>
      </c>
      <c r="K63" s="393" t="s">
        <v>256</v>
      </c>
      <c r="L63" s="394">
        <v>3801280</v>
      </c>
      <c r="M63" s="394">
        <f t="shared" si="10"/>
        <v>126</v>
      </c>
      <c r="N63" s="395"/>
    </row>
    <row r="64" spans="1:249" s="396" customFormat="1" ht="26.25" customHeight="1">
      <c r="A64" s="388" t="s">
        <v>484</v>
      </c>
      <c r="B64" s="389" t="s">
        <v>92</v>
      </c>
      <c r="C64" s="390">
        <v>5</v>
      </c>
      <c r="D64" s="391" t="s">
        <v>151</v>
      </c>
      <c r="E64" s="391"/>
      <c r="F64" s="392">
        <v>7</v>
      </c>
      <c r="G64" s="392">
        <v>1</v>
      </c>
      <c r="H64" s="392">
        <v>0</v>
      </c>
      <c r="I64" s="392">
        <v>0</v>
      </c>
      <c r="J64" s="392">
        <f t="shared" si="9"/>
        <v>8</v>
      </c>
      <c r="K64" s="393"/>
      <c r="L64" s="394">
        <v>3801280</v>
      </c>
      <c r="M64" s="394">
        <f t="shared" si="10"/>
        <v>40</v>
      </c>
      <c r="N64" s="395"/>
    </row>
    <row r="65" spans="1:249" s="396" customFormat="1" ht="25.8" customHeight="1">
      <c r="A65" s="388" t="s">
        <v>485</v>
      </c>
      <c r="B65" s="389" t="s">
        <v>61</v>
      </c>
      <c r="C65" s="390">
        <v>14</v>
      </c>
      <c r="D65" s="391" t="s">
        <v>107</v>
      </c>
      <c r="E65" s="391" t="s">
        <v>152</v>
      </c>
      <c r="F65" s="392">
        <v>9</v>
      </c>
      <c r="G65" s="392">
        <v>0</v>
      </c>
      <c r="H65" s="392">
        <v>0</v>
      </c>
      <c r="I65" s="392">
        <v>0</v>
      </c>
      <c r="J65" s="392">
        <f>G65+F65</f>
        <v>9</v>
      </c>
      <c r="K65" s="393"/>
      <c r="L65" s="394">
        <v>3801280</v>
      </c>
      <c r="M65" s="394">
        <f t="shared" si="10"/>
        <v>126</v>
      </c>
      <c r="N65" s="395"/>
    </row>
    <row r="66" spans="1:249" s="396" customFormat="1" ht="25.8" customHeight="1">
      <c r="A66" s="388" t="s">
        <v>486</v>
      </c>
      <c r="B66" s="389" t="s">
        <v>61</v>
      </c>
      <c r="C66" s="390">
        <v>14</v>
      </c>
      <c r="D66" s="391" t="s">
        <v>107</v>
      </c>
      <c r="E66" s="391" t="s">
        <v>152</v>
      </c>
      <c r="F66" s="392">
        <v>9</v>
      </c>
      <c r="G66" s="392">
        <v>0</v>
      </c>
      <c r="H66" s="392">
        <v>0</v>
      </c>
      <c r="I66" s="392">
        <v>0</v>
      </c>
      <c r="J66" s="392">
        <f>G66+F66</f>
        <v>9</v>
      </c>
      <c r="K66" s="393"/>
      <c r="L66" s="394">
        <v>3801280</v>
      </c>
      <c r="M66" s="394">
        <f t="shared" si="10"/>
        <v>126</v>
      </c>
      <c r="N66" s="395"/>
    </row>
    <row r="67" spans="1:249" s="396" customFormat="1" ht="37.5" customHeight="1">
      <c r="A67" s="388" t="s">
        <v>487</v>
      </c>
      <c r="B67" s="389" t="s">
        <v>174</v>
      </c>
      <c r="C67" s="390">
        <v>14</v>
      </c>
      <c r="D67" s="391" t="s">
        <v>107</v>
      </c>
      <c r="E67" s="391" t="s">
        <v>152</v>
      </c>
      <c r="F67" s="392">
        <v>9</v>
      </c>
      <c r="G67" s="392">
        <v>0</v>
      </c>
      <c r="H67" s="392">
        <v>0</v>
      </c>
      <c r="I67" s="392">
        <v>0</v>
      </c>
      <c r="J67" s="392">
        <f>G67+F67</f>
        <v>9</v>
      </c>
      <c r="K67" s="393"/>
      <c r="L67" s="394">
        <v>3801280</v>
      </c>
      <c r="M67" s="394">
        <f t="shared" si="10"/>
        <v>126</v>
      </c>
      <c r="N67" s="395"/>
    </row>
    <row r="68" spans="1:249" s="396" customFormat="1" ht="26.4" customHeight="1">
      <c r="A68" s="388" t="s">
        <v>488</v>
      </c>
      <c r="B68" s="389" t="s">
        <v>77</v>
      </c>
      <c r="C68" s="390">
        <v>14</v>
      </c>
      <c r="D68" s="391" t="s">
        <v>107</v>
      </c>
      <c r="E68" s="391" t="s">
        <v>152</v>
      </c>
      <c r="F68" s="392">
        <v>9</v>
      </c>
      <c r="G68" s="392">
        <v>0</v>
      </c>
      <c r="H68" s="392">
        <v>0</v>
      </c>
      <c r="I68" s="392">
        <v>0</v>
      </c>
      <c r="J68" s="392">
        <f t="shared" ref="J68:J69" si="11">G68+F68</f>
        <v>9</v>
      </c>
      <c r="K68" s="393"/>
      <c r="L68" s="394">
        <v>3801280</v>
      </c>
      <c r="M68" s="394">
        <f t="shared" si="10"/>
        <v>126</v>
      </c>
      <c r="N68" s="395"/>
    </row>
    <row r="69" spans="1:249" s="396" customFormat="1" ht="29.4" customHeight="1">
      <c r="A69" s="388" t="s">
        <v>489</v>
      </c>
      <c r="B69" s="389" t="s">
        <v>77</v>
      </c>
      <c r="C69" s="390">
        <v>14</v>
      </c>
      <c r="D69" s="391" t="s">
        <v>107</v>
      </c>
      <c r="E69" s="391" t="s">
        <v>152</v>
      </c>
      <c r="F69" s="392">
        <v>9</v>
      </c>
      <c r="G69" s="392">
        <v>0</v>
      </c>
      <c r="H69" s="392">
        <v>0</v>
      </c>
      <c r="I69" s="392">
        <v>0</v>
      </c>
      <c r="J69" s="392">
        <f t="shared" si="11"/>
        <v>9</v>
      </c>
      <c r="K69" s="393"/>
      <c r="L69" s="394">
        <v>3801280</v>
      </c>
      <c r="M69" s="394">
        <f t="shared" si="10"/>
        <v>126</v>
      </c>
      <c r="N69" s="395"/>
    </row>
    <row r="70" spans="1:249" s="396" customFormat="1" ht="24.75" customHeight="1">
      <c r="A70" s="388" t="s">
        <v>490</v>
      </c>
      <c r="B70" s="389" t="s">
        <v>49</v>
      </c>
      <c r="C70" s="390">
        <v>13.7</v>
      </c>
      <c r="D70" s="391" t="s">
        <v>107</v>
      </c>
      <c r="E70" s="391" t="s">
        <v>152</v>
      </c>
      <c r="F70" s="392">
        <v>9</v>
      </c>
      <c r="G70" s="392">
        <v>0</v>
      </c>
      <c r="H70" s="392">
        <v>0</v>
      </c>
      <c r="I70" s="392">
        <v>0</v>
      </c>
      <c r="J70" s="392">
        <f>G70+F70</f>
        <v>9</v>
      </c>
      <c r="K70" s="393"/>
      <c r="L70" s="394">
        <v>3801280</v>
      </c>
      <c r="M70" s="394">
        <f t="shared" si="10"/>
        <v>123.3</v>
      </c>
      <c r="N70" s="395"/>
    </row>
    <row r="71" spans="1:249" s="171" customFormat="1" ht="12" customHeight="1">
      <c r="A71" s="397" t="s">
        <v>258</v>
      </c>
      <c r="B71" s="398"/>
      <c r="C71" s="399"/>
      <c r="D71" s="400"/>
      <c r="E71" s="401"/>
      <c r="F71" s="401"/>
      <c r="G71" s="401"/>
      <c r="H71" s="401"/>
      <c r="I71" s="401"/>
      <c r="J71" s="401"/>
      <c r="K71" s="401"/>
      <c r="L71" s="401"/>
      <c r="M71" s="402">
        <f>SUM(M55+M56+M57+M58+M59+M60+M61+M62+M63+M64+M65+M66+M67+M68+M69+M70)</f>
        <v>1679.3</v>
      </c>
      <c r="N71" s="403"/>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c r="AV71" s="207"/>
      <c r="AW71" s="207"/>
      <c r="AX71" s="207"/>
      <c r="AY71" s="207"/>
      <c r="AZ71" s="207"/>
      <c r="BA71" s="207"/>
      <c r="BB71" s="207"/>
      <c r="BC71" s="207"/>
      <c r="BD71" s="207"/>
      <c r="BE71" s="207"/>
      <c r="BF71" s="207"/>
      <c r="BG71" s="207"/>
      <c r="BH71" s="207"/>
      <c r="BI71" s="207"/>
      <c r="BJ71" s="207"/>
      <c r="BK71" s="207"/>
      <c r="BL71" s="207"/>
      <c r="BM71" s="207"/>
      <c r="BN71" s="207"/>
      <c r="BO71" s="207"/>
      <c r="BP71" s="207"/>
      <c r="BQ71" s="207"/>
      <c r="BR71" s="207"/>
      <c r="BS71" s="207"/>
      <c r="BT71" s="207"/>
      <c r="BU71" s="207"/>
      <c r="BV71" s="207"/>
      <c r="BW71" s="207"/>
      <c r="BX71" s="207"/>
      <c r="BY71" s="207"/>
      <c r="BZ71" s="207"/>
      <c r="CA71" s="207"/>
      <c r="CB71" s="207"/>
      <c r="CC71" s="207"/>
      <c r="CD71" s="207"/>
      <c r="CE71" s="207"/>
      <c r="CF71" s="207"/>
      <c r="CG71" s="207"/>
      <c r="CH71" s="207"/>
      <c r="CI71" s="207"/>
      <c r="CJ71" s="207"/>
      <c r="CK71" s="207"/>
      <c r="CL71" s="207"/>
      <c r="CM71" s="207"/>
      <c r="CN71" s="207"/>
      <c r="CO71" s="207"/>
      <c r="CP71" s="207"/>
      <c r="CQ71" s="207"/>
      <c r="CR71" s="207"/>
      <c r="CS71" s="207"/>
      <c r="CT71" s="207"/>
      <c r="CU71" s="207"/>
      <c r="CV71" s="207"/>
      <c r="CW71" s="207"/>
      <c r="CX71" s="207"/>
      <c r="CY71" s="207"/>
      <c r="CZ71" s="207"/>
      <c r="DA71" s="207"/>
      <c r="DB71" s="207"/>
      <c r="DC71" s="207"/>
      <c r="DD71" s="207"/>
      <c r="DE71" s="207"/>
      <c r="DF71" s="207"/>
      <c r="DG71" s="207"/>
      <c r="DH71" s="207"/>
      <c r="DI71" s="207"/>
      <c r="DJ71" s="207"/>
      <c r="DK71" s="207"/>
      <c r="DL71" s="207"/>
      <c r="DM71" s="207"/>
      <c r="DN71" s="207"/>
      <c r="DO71" s="207"/>
      <c r="DP71" s="207"/>
      <c r="DQ71" s="207"/>
      <c r="DR71" s="207"/>
      <c r="DS71" s="207"/>
      <c r="DT71" s="207"/>
      <c r="DU71" s="207"/>
      <c r="DV71" s="207"/>
      <c r="DW71" s="207"/>
      <c r="DX71" s="207"/>
      <c r="DY71" s="207"/>
      <c r="DZ71" s="207"/>
      <c r="EA71" s="207"/>
      <c r="EB71" s="207"/>
      <c r="EC71" s="207"/>
      <c r="ED71" s="207"/>
      <c r="EE71" s="207"/>
      <c r="EF71" s="207"/>
      <c r="EG71" s="207"/>
      <c r="EH71" s="207"/>
      <c r="EI71" s="207"/>
      <c r="EJ71" s="207"/>
      <c r="EK71" s="207"/>
      <c r="EL71" s="207"/>
      <c r="EM71" s="207"/>
      <c r="EN71" s="207"/>
      <c r="EO71" s="207"/>
      <c r="EP71" s="207"/>
      <c r="EQ71" s="207"/>
      <c r="ER71" s="207"/>
      <c r="ES71" s="207"/>
      <c r="ET71" s="207"/>
      <c r="EU71" s="207"/>
      <c r="EV71" s="207"/>
      <c r="EW71" s="207"/>
      <c r="EX71" s="207"/>
      <c r="EY71" s="207"/>
      <c r="EZ71" s="207"/>
      <c r="FA71" s="207"/>
      <c r="FB71" s="207"/>
      <c r="FC71" s="207"/>
      <c r="FD71" s="207"/>
      <c r="FE71" s="207"/>
      <c r="FF71" s="207"/>
      <c r="FG71" s="207"/>
      <c r="FH71" s="207"/>
      <c r="FI71" s="207"/>
      <c r="FJ71" s="207"/>
      <c r="FK71" s="207"/>
      <c r="FL71" s="207"/>
      <c r="FM71" s="207"/>
      <c r="FN71" s="207"/>
      <c r="FO71" s="207"/>
      <c r="FP71" s="207"/>
      <c r="FQ71" s="207"/>
      <c r="FR71" s="207"/>
      <c r="FS71" s="207"/>
      <c r="FT71" s="207"/>
      <c r="FU71" s="207"/>
      <c r="FV71" s="207"/>
      <c r="FW71" s="207"/>
      <c r="FX71" s="207"/>
      <c r="FY71" s="207"/>
      <c r="FZ71" s="207"/>
      <c r="GA71" s="207"/>
      <c r="GB71" s="207"/>
      <c r="GC71" s="207"/>
      <c r="GD71" s="207"/>
      <c r="GE71" s="207"/>
      <c r="GF71" s="207"/>
      <c r="GG71" s="207"/>
      <c r="GH71" s="207"/>
      <c r="GI71" s="207"/>
      <c r="GJ71" s="207"/>
      <c r="GK71" s="207"/>
      <c r="GL71" s="207"/>
      <c r="GM71" s="207"/>
      <c r="GN71" s="207"/>
      <c r="GO71" s="207"/>
      <c r="GP71" s="207"/>
      <c r="GQ71" s="207"/>
      <c r="GR71" s="207"/>
      <c r="GS71" s="207"/>
      <c r="GT71" s="207"/>
      <c r="GU71" s="207"/>
      <c r="GV71" s="207"/>
      <c r="GW71" s="207"/>
      <c r="GX71" s="207"/>
      <c r="GY71" s="207"/>
      <c r="GZ71" s="207"/>
      <c r="HA71" s="207"/>
      <c r="HB71" s="207"/>
      <c r="HC71" s="207"/>
      <c r="HD71" s="207"/>
      <c r="HE71" s="207"/>
      <c r="HF71" s="207"/>
      <c r="HG71" s="207"/>
      <c r="HH71" s="207"/>
      <c r="HI71" s="207"/>
      <c r="HJ71" s="207"/>
      <c r="HK71" s="207"/>
      <c r="HL71" s="207"/>
      <c r="HM71" s="207"/>
      <c r="HN71" s="207"/>
      <c r="HO71" s="207"/>
      <c r="HP71" s="207"/>
      <c r="HQ71" s="207"/>
      <c r="HR71" s="207"/>
      <c r="HS71" s="207"/>
      <c r="HT71" s="207"/>
      <c r="HU71" s="207"/>
      <c r="HV71" s="207"/>
      <c r="HW71" s="207"/>
      <c r="HX71" s="207"/>
      <c r="HY71" s="207"/>
      <c r="HZ71" s="207"/>
      <c r="IA71" s="207"/>
      <c r="IB71" s="207"/>
      <c r="IC71" s="207"/>
      <c r="ID71" s="207"/>
      <c r="IE71" s="207"/>
      <c r="IF71" s="207"/>
      <c r="IG71" s="207"/>
      <c r="IH71" s="207"/>
      <c r="II71" s="207"/>
      <c r="IJ71" s="207"/>
      <c r="IK71" s="207"/>
      <c r="IL71" s="207"/>
      <c r="IM71" s="207"/>
      <c r="IN71" s="207"/>
      <c r="IO71" s="207"/>
    </row>
    <row r="72" spans="1:249" s="171" customFormat="1" ht="13.2">
      <c r="A72" s="522"/>
      <c r="B72" s="523"/>
      <c r="C72" s="523"/>
      <c r="D72" s="523"/>
      <c r="E72" s="523"/>
      <c r="F72" s="523"/>
      <c r="G72" s="523"/>
      <c r="H72" s="523"/>
      <c r="I72" s="523"/>
      <c r="J72" s="523"/>
      <c r="K72" s="523"/>
      <c r="L72" s="523"/>
      <c r="M72" s="523"/>
      <c r="N72" s="207"/>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c r="AV72" s="207"/>
      <c r="AW72" s="207"/>
      <c r="AX72" s="207"/>
      <c r="AY72" s="207"/>
      <c r="AZ72" s="207"/>
      <c r="BA72" s="207"/>
      <c r="BB72" s="207"/>
      <c r="BC72" s="207"/>
      <c r="BD72" s="207"/>
      <c r="BE72" s="207"/>
      <c r="BF72" s="207"/>
      <c r="BG72" s="207"/>
      <c r="BH72" s="207"/>
      <c r="BI72" s="207"/>
      <c r="BJ72" s="207"/>
      <c r="BK72" s="207"/>
      <c r="BL72" s="207"/>
      <c r="BM72" s="207"/>
      <c r="BN72" s="207"/>
      <c r="BO72" s="207"/>
      <c r="BP72" s="207"/>
      <c r="BQ72" s="207"/>
      <c r="BR72" s="207"/>
      <c r="BS72" s="207"/>
      <c r="BT72" s="207"/>
      <c r="BU72" s="207"/>
      <c r="BV72" s="207"/>
      <c r="BW72" s="207"/>
      <c r="BX72" s="207"/>
      <c r="BY72" s="207"/>
      <c r="BZ72" s="207"/>
      <c r="CA72" s="207"/>
      <c r="CB72" s="207"/>
      <c r="CC72" s="207"/>
      <c r="CD72" s="207"/>
      <c r="CE72" s="207"/>
      <c r="CF72" s="207"/>
      <c r="CG72" s="207"/>
      <c r="CH72" s="207"/>
      <c r="CI72" s="207"/>
      <c r="CJ72" s="207"/>
      <c r="CK72" s="207"/>
      <c r="CL72" s="207"/>
      <c r="CM72" s="207"/>
      <c r="CN72" s="207"/>
      <c r="CO72" s="207"/>
      <c r="CP72" s="207"/>
      <c r="CQ72" s="207"/>
      <c r="CR72" s="207"/>
      <c r="CS72" s="207"/>
      <c r="CT72" s="207"/>
      <c r="CU72" s="207"/>
      <c r="CV72" s="207"/>
      <c r="CW72" s="207"/>
      <c r="CX72" s="207"/>
      <c r="CY72" s="207"/>
      <c r="CZ72" s="207"/>
      <c r="DA72" s="207"/>
      <c r="DB72" s="207"/>
      <c r="DC72" s="207"/>
      <c r="DD72" s="207"/>
      <c r="DE72" s="207"/>
      <c r="DF72" s="207"/>
      <c r="DG72" s="207"/>
      <c r="DH72" s="207"/>
      <c r="DI72" s="207"/>
      <c r="DJ72" s="207"/>
      <c r="DK72" s="207"/>
      <c r="DL72" s="207"/>
      <c r="DM72" s="207"/>
      <c r="DN72" s="207"/>
      <c r="DO72" s="207"/>
      <c r="DP72" s="207"/>
      <c r="DQ72" s="207"/>
      <c r="DR72" s="207"/>
      <c r="DS72" s="207"/>
      <c r="DT72" s="207"/>
      <c r="DU72" s="207"/>
      <c r="DV72" s="207"/>
      <c r="DW72" s="207"/>
      <c r="DX72" s="207"/>
      <c r="DY72" s="207"/>
      <c r="DZ72" s="207"/>
      <c r="EA72" s="207"/>
      <c r="EB72" s="207"/>
      <c r="EC72" s="207"/>
      <c r="ED72" s="207"/>
      <c r="EE72" s="207"/>
      <c r="EF72" s="207"/>
      <c r="EG72" s="207"/>
      <c r="EH72" s="207"/>
      <c r="EI72" s="207"/>
      <c r="EJ72" s="207"/>
      <c r="EK72" s="207"/>
      <c r="EL72" s="207"/>
      <c r="EM72" s="207"/>
      <c r="EN72" s="207"/>
      <c r="EO72" s="207"/>
      <c r="EP72" s="207"/>
      <c r="EQ72" s="207"/>
      <c r="ER72" s="207"/>
      <c r="ES72" s="207"/>
      <c r="ET72" s="207"/>
      <c r="EU72" s="207"/>
      <c r="EV72" s="207"/>
      <c r="EW72" s="207"/>
      <c r="EX72" s="207"/>
      <c r="EY72" s="207"/>
      <c r="EZ72" s="207"/>
      <c r="FA72" s="207"/>
      <c r="FB72" s="207"/>
      <c r="FC72" s="207"/>
      <c r="FD72" s="207"/>
      <c r="FE72" s="207"/>
      <c r="FF72" s="207"/>
      <c r="FG72" s="207"/>
      <c r="FH72" s="207"/>
      <c r="FI72" s="207"/>
      <c r="FJ72" s="207"/>
      <c r="FK72" s="207"/>
      <c r="FL72" s="207"/>
      <c r="FM72" s="207"/>
      <c r="FN72" s="207"/>
      <c r="FO72" s="207"/>
      <c r="FP72" s="207"/>
      <c r="FQ72" s="207"/>
      <c r="FR72" s="207"/>
      <c r="FS72" s="207"/>
      <c r="FT72" s="207"/>
      <c r="FU72" s="207"/>
      <c r="FV72" s="207"/>
      <c r="FW72" s="207"/>
      <c r="FX72" s="207"/>
      <c r="FY72" s="207"/>
      <c r="FZ72" s="207"/>
      <c r="GA72" s="207"/>
      <c r="GB72" s="207"/>
      <c r="GC72" s="207"/>
      <c r="GD72" s="207"/>
      <c r="GE72" s="207"/>
      <c r="GF72" s="207"/>
      <c r="GG72" s="207"/>
      <c r="GH72" s="207"/>
      <c r="GI72" s="207"/>
      <c r="GJ72" s="207"/>
      <c r="GK72" s="207"/>
      <c r="GL72" s="207"/>
      <c r="GM72" s="207"/>
      <c r="GN72" s="207"/>
      <c r="GO72" s="207"/>
      <c r="GP72" s="207"/>
      <c r="GQ72" s="207"/>
      <c r="GR72" s="207"/>
      <c r="GS72" s="207"/>
      <c r="GT72" s="207"/>
      <c r="GU72" s="207"/>
      <c r="GV72" s="207"/>
      <c r="GW72" s="207"/>
      <c r="GX72" s="207"/>
      <c r="GY72" s="207"/>
      <c r="GZ72" s="207"/>
      <c r="HA72" s="207"/>
      <c r="HB72" s="207"/>
      <c r="HC72" s="207"/>
      <c r="HD72" s="207"/>
      <c r="HE72" s="207"/>
      <c r="HF72" s="207"/>
      <c r="HG72" s="207"/>
      <c r="HH72" s="207"/>
      <c r="HI72" s="207"/>
      <c r="HJ72" s="207"/>
      <c r="HK72" s="207"/>
      <c r="HL72" s="207"/>
      <c r="HM72" s="207"/>
      <c r="HN72" s="207"/>
      <c r="HO72" s="207"/>
      <c r="HP72" s="207"/>
      <c r="HQ72" s="207"/>
      <c r="HR72" s="207"/>
      <c r="HS72" s="207"/>
      <c r="HT72" s="207"/>
      <c r="HU72" s="207"/>
      <c r="HV72" s="207"/>
      <c r="HW72" s="207"/>
      <c r="HX72" s="207"/>
      <c r="HY72" s="207"/>
      <c r="HZ72" s="207"/>
      <c r="IA72" s="207"/>
      <c r="IB72" s="207"/>
      <c r="IC72" s="207"/>
      <c r="ID72" s="207"/>
      <c r="IE72" s="207"/>
      <c r="IF72" s="207"/>
      <c r="IG72" s="207"/>
      <c r="IH72" s="207"/>
      <c r="II72" s="207"/>
      <c r="IJ72" s="207"/>
      <c r="IK72" s="207"/>
      <c r="IL72" s="207"/>
      <c r="IM72" s="207"/>
      <c r="IN72" s="207"/>
      <c r="IO72" s="207"/>
    </row>
    <row r="73" spans="1:249" s="171" customFormat="1" ht="21.75" customHeight="1">
      <c r="A73" s="418" t="s">
        <v>105</v>
      </c>
      <c r="B73" s="419"/>
      <c r="C73" s="419"/>
      <c r="D73" s="420" t="s">
        <v>546</v>
      </c>
      <c r="E73" s="420"/>
      <c r="F73" s="419"/>
      <c r="G73" s="419"/>
      <c r="H73" s="419"/>
      <c r="I73" s="419"/>
      <c r="J73" s="419"/>
      <c r="K73" s="419"/>
      <c r="L73" s="421"/>
      <c r="M73" s="424">
        <f>SUM(M19+M34+M46+M53+M71)</f>
        <v>4657.3</v>
      </c>
      <c r="N73" s="422"/>
      <c r="O73" s="207"/>
      <c r="P73" s="207"/>
      <c r="Q73" s="207"/>
      <c r="R73" s="207"/>
      <c r="S73" s="207"/>
      <c r="T73" s="207"/>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c r="BP73" s="207"/>
      <c r="BQ73" s="207"/>
      <c r="BR73" s="207"/>
      <c r="BS73" s="207"/>
      <c r="BT73" s="207"/>
      <c r="BU73" s="207"/>
      <c r="BV73" s="207"/>
      <c r="BW73" s="207"/>
      <c r="BX73" s="207"/>
      <c r="BY73" s="207"/>
      <c r="BZ73" s="207"/>
      <c r="CA73" s="207"/>
      <c r="CB73" s="207"/>
      <c r="CC73" s="207"/>
      <c r="CD73" s="207"/>
      <c r="CE73" s="207"/>
      <c r="CF73" s="207"/>
      <c r="CG73" s="207"/>
      <c r="CH73" s="207"/>
      <c r="CI73" s="207"/>
      <c r="CJ73" s="207"/>
      <c r="CK73" s="207"/>
      <c r="CL73" s="207"/>
      <c r="CM73" s="207"/>
      <c r="CN73" s="207"/>
      <c r="CO73" s="207"/>
      <c r="CP73" s="207"/>
      <c r="CQ73" s="207"/>
      <c r="CR73" s="207"/>
      <c r="CS73" s="207"/>
      <c r="CT73" s="207"/>
      <c r="CU73" s="207"/>
      <c r="CV73" s="207"/>
      <c r="CW73" s="207"/>
      <c r="CX73" s="207"/>
      <c r="CY73" s="207"/>
      <c r="CZ73" s="207"/>
      <c r="DA73" s="207"/>
      <c r="DB73" s="207"/>
      <c r="DC73" s="207"/>
      <c r="DD73" s="207"/>
      <c r="DE73" s="207"/>
      <c r="DF73" s="207"/>
      <c r="DG73" s="207"/>
      <c r="DH73" s="207"/>
      <c r="DI73" s="207"/>
      <c r="DJ73" s="207"/>
      <c r="DK73" s="207"/>
      <c r="DL73" s="207"/>
      <c r="DM73" s="207"/>
      <c r="DN73" s="207"/>
      <c r="DO73" s="207"/>
      <c r="DP73" s="207"/>
      <c r="DQ73" s="207"/>
      <c r="DR73" s="207"/>
      <c r="DS73" s="207"/>
      <c r="DT73" s="207"/>
      <c r="DU73" s="207"/>
      <c r="DV73" s="207"/>
      <c r="DW73" s="207"/>
      <c r="DX73" s="207"/>
      <c r="DY73" s="207"/>
      <c r="DZ73" s="207"/>
      <c r="EA73" s="207"/>
      <c r="EB73" s="207"/>
      <c r="EC73" s="207"/>
      <c r="ED73" s="207"/>
      <c r="EE73" s="207"/>
      <c r="EF73" s="207"/>
      <c r="EG73" s="207"/>
      <c r="EH73" s="207"/>
      <c r="EI73" s="207"/>
      <c r="EJ73" s="207"/>
      <c r="EK73" s="207"/>
      <c r="EL73" s="207"/>
      <c r="EM73" s="207"/>
      <c r="EN73" s="207"/>
      <c r="EO73" s="207"/>
      <c r="EP73" s="207"/>
      <c r="EQ73" s="207"/>
      <c r="ER73" s="207"/>
      <c r="ES73" s="207"/>
      <c r="ET73" s="207"/>
      <c r="EU73" s="207"/>
      <c r="EV73" s="207"/>
      <c r="EW73" s="207"/>
      <c r="EX73" s="207"/>
      <c r="EY73" s="207"/>
      <c r="EZ73" s="207"/>
      <c r="FA73" s="207"/>
      <c r="FB73" s="207"/>
      <c r="FC73" s="207"/>
      <c r="FD73" s="207"/>
      <c r="FE73" s="207"/>
      <c r="FF73" s="207"/>
      <c r="FG73" s="207"/>
      <c r="FH73" s="207"/>
      <c r="FI73" s="207"/>
      <c r="FJ73" s="207"/>
      <c r="FK73" s="207"/>
      <c r="FL73" s="207"/>
      <c r="FM73" s="207"/>
      <c r="FN73" s="207"/>
      <c r="FO73" s="207"/>
      <c r="FP73" s="207"/>
      <c r="FQ73" s="207"/>
      <c r="FR73" s="207"/>
      <c r="FS73" s="207"/>
      <c r="FT73" s="207"/>
      <c r="FU73" s="207"/>
      <c r="FV73" s="207"/>
      <c r="FW73" s="207"/>
      <c r="FX73" s="207"/>
      <c r="FY73" s="207"/>
      <c r="FZ73" s="207"/>
      <c r="GA73" s="207"/>
      <c r="GB73" s="207"/>
      <c r="GC73" s="207"/>
      <c r="GD73" s="207"/>
      <c r="GE73" s="207"/>
      <c r="GF73" s="207"/>
      <c r="GG73" s="207"/>
      <c r="GH73" s="207"/>
      <c r="GI73" s="207"/>
      <c r="GJ73" s="207"/>
      <c r="GK73" s="207"/>
      <c r="GL73" s="207"/>
      <c r="GM73" s="207"/>
      <c r="GN73" s="207"/>
      <c r="GO73" s="207"/>
      <c r="GP73" s="207"/>
      <c r="GQ73" s="207"/>
      <c r="GR73" s="207"/>
      <c r="GS73" s="207"/>
      <c r="GT73" s="207"/>
      <c r="GU73" s="207"/>
      <c r="GV73" s="207"/>
      <c r="GW73" s="207"/>
      <c r="GX73" s="207"/>
      <c r="GY73" s="207"/>
      <c r="GZ73" s="207"/>
      <c r="HA73" s="207"/>
      <c r="HB73" s="207"/>
      <c r="HC73" s="207"/>
      <c r="HD73" s="207"/>
      <c r="HE73" s="207"/>
      <c r="HF73" s="207"/>
      <c r="HG73" s="207"/>
      <c r="HH73" s="207"/>
      <c r="HI73" s="207"/>
      <c r="HJ73" s="207"/>
      <c r="HK73" s="207"/>
      <c r="HL73" s="207"/>
      <c r="HM73" s="207"/>
      <c r="HN73" s="207"/>
      <c r="HO73" s="207"/>
      <c r="HP73" s="207"/>
      <c r="HQ73" s="207"/>
      <c r="HR73" s="207"/>
      <c r="HS73" s="207"/>
      <c r="HT73" s="207"/>
      <c r="HU73" s="207"/>
      <c r="HV73" s="207"/>
      <c r="HW73" s="207"/>
      <c r="HX73" s="207"/>
      <c r="HY73" s="207"/>
      <c r="HZ73" s="207"/>
      <c r="IA73" s="207"/>
      <c r="IB73" s="207"/>
      <c r="IC73" s="207"/>
      <c r="ID73" s="207"/>
      <c r="IE73" s="207"/>
      <c r="IF73" s="207"/>
      <c r="IG73" s="207"/>
      <c r="IH73" s="207"/>
      <c r="II73" s="207"/>
      <c r="IJ73" s="207"/>
      <c r="IK73" s="207"/>
      <c r="IL73" s="207"/>
      <c r="IM73" s="207"/>
      <c r="IN73" s="207"/>
      <c r="IO73" s="207"/>
    </row>
    <row r="74" spans="1:249" s="171" customFormat="1" ht="15" customHeight="1">
      <c r="A74" s="524" t="s">
        <v>104</v>
      </c>
      <c r="B74" s="524"/>
      <c r="C74" s="524"/>
      <c r="D74" s="524"/>
      <c r="E74" s="524"/>
      <c r="F74" s="524"/>
      <c r="G74" s="524"/>
      <c r="H74" s="524"/>
      <c r="I74" s="524"/>
      <c r="J74" s="524"/>
      <c r="K74" s="524"/>
      <c r="L74" s="524"/>
      <c r="M74" s="524"/>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207"/>
      <c r="BO74" s="207"/>
      <c r="BP74" s="207"/>
      <c r="BQ74" s="207"/>
      <c r="BR74" s="207"/>
      <c r="BS74" s="207"/>
      <c r="BT74" s="207"/>
      <c r="BU74" s="207"/>
      <c r="BV74" s="207"/>
      <c r="BW74" s="207"/>
      <c r="BX74" s="207"/>
      <c r="BY74" s="207"/>
      <c r="BZ74" s="207"/>
      <c r="CA74" s="207"/>
      <c r="CB74" s="207"/>
      <c r="CC74" s="207"/>
      <c r="CD74" s="207"/>
      <c r="CE74" s="207"/>
      <c r="CF74" s="207"/>
      <c r="CG74" s="207"/>
      <c r="CH74" s="207"/>
      <c r="CI74" s="207"/>
      <c r="CJ74" s="207"/>
      <c r="CK74" s="207"/>
      <c r="CL74" s="207"/>
      <c r="CM74" s="207"/>
      <c r="CN74" s="207"/>
      <c r="CO74" s="207"/>
      <c r="CP74" s="207"/>
      <c r="CQ74" s="207"/>
      <c r="CR74" s="207"/>
      <c r="CS74" s="207"/>
      <c r="CT74" s="207"/>
      <c r="CU74" s="207"/>
      <c r="CV74" s="207"/>
      <c r="CW74" s="207"/>
      <c r="CX74" s="207"/>
      <c r="CY74" s="207"/>
      <c r="CZ74" s="207"/>
      <c r="DA74" s="207"/>
      <c r="DB74" s="207"/>
      <c r="DC74" s="207"/>
      <c r="DD74" s="207"/>
      <c r="DE74" s="207"/>
      <c r="DF74" s="207"/>
      <c r="DG74" s="207"/>
      <c r="DH74" s="207"/>
      <c r="DI74" s="207"/>
      <c r="DJ74" s="207"/>
      <c r="DK74" s="207"/>
      <c r="DL74" s="207"/>
      <c r="DM74" s="207"/>
      <c r="DN74" s="207"/>
      <c r="DO74" s="207"/>
      <c r="DP74" s="207"/>
      <c r="DQ74" s="207"/>
      <c r="DR74" s="207"/>
      <c r="DS74" s="207"/>
      <c r="DT74" s="207"/>
      <c r="DU74" s="207"/>
      <c r="DV74" s="207"/>
      <c r="DW74" s="207"/>
      <c r="DX74" s="207"/>
      <c r="DY74" s="207"/>
      <c r="DZ74" s="207"/>
      <c r="EA74" s="207"/>
      <c r="EB74" s="207"/>
      <c r="EC74" s="207"/>
      <c r="ED74" s="207"/>
      <c r="EE74" s="207"/>
      <c r="EF74" s="207"/>
      <c r="EG74" s="207"/>
      <c r="EH74" s="207"/>
      <c r="EI74" s="207"/>
      <c r="EJ74" s="207"/>
      <c r="EK74" s="207"/>
      <c r="EL74" s="207"/>
      <c r="EM74" s="207"/>
      <c r="EN74" s="207"/>
      <c r="EO74" s="207"/>
      <c r="EP74" s="207"/>
      <c r="EQ74" s="207"/>
      <c r="ER74" s="207"/>
      <c r="ES74" s="207"/>
      <c r="ET74" s="207"/>
      <c r="EU74" s="207"/>
      <c r="EV74" s="207"/>
      <c r="EW74" s="207"/>
      <c r="EX74" s="207"/>
      <c r="EY74" s="207"/>
      <c r="EZ74" s="207"/>
      <c r="FA74" s="207"/>
      <c r="FB74" s="207"/>
      <c r="FC74" s="207"/>
      <c r="FD74" s="207"/>
      <c r="FE74" s="207"/>
      <c r="FF74" s="207"/>
      <c r="FG74" s="207"/>
      <c r="FH74" s="207"/>
      <c r="FI74" s="207"/>
      <c r="FJ74" s="207"/>
      <c r="FK74" s="207"/>
      <c r="FL74" s="207"/>
      <c r="FM74" s="207"/>
      <c r="FN74" s="207"/>
      <c r="FO74" s="207"/>
      <c r="FP74" s="207"/>
      <c r="FQ74" s="207"/>
      <c r="FR74" s="207"/>
      <c r="FS74" s="207"/>
      <c r="FT74" s="207"/>
      <c r="FU74" s="207"/>
      <c r="FV74" s="207"/>
      <c r="FW74" s="207"/>
      <c r="FX74" s="207"/>
      <c r="FY74" s="207"/>
      <c r="FZ74" s="207"/>
      <c r="GA74" s="207"/>
      <c r="GB74" s="207"/>
      <c r="GC74" s="207"/>
      <c r="GD74" s="207"/>
      <c r="GE74" s="207"/>
      <c r="GF74" s="207"/>
      <c r="GG74" s="207"/>
      <c r="GH74" s="207"/>
      <c r="GI74" s="207"/>
      <c r="GJ74" s="207"/>
      <c r="GK74" s="207"/>
      <c r="GL74" s="207"/>
      <c r="GM74" s="207"/>
      <c r="GN74" s="207"/>
      <c r="GO74" s="207"/>
      <c r="GP74" s="207"/>
      <c r="GQ74" s="207"/>
      <c r="GR74" s="207"/>
      <c r="GS74" s="207"/>
      <c r="GT74" s="207"/>
      <c r="GU74" s="207"/>
      <c r="GV74" s="207"/>
      <c r="GW74" s="207"/>
      <c r="GX74" s="207"/>
      <c r="GY74" s="207"/>
      <c r="GZ74" s="207"/>
      <c r="HA74" s="207"/>
      <c r="HB74" s="207"/>
      <c r="HC74" s="207"/>
      <c r="HD74" s="207"/>
      <c r="HE74" s="207"/>
      <c r="HF74" s="207"/>
      <c r="HG74" s="207"/>
      <c r="HH74" s="207"/>
      <c r="HI74" s="207"/>
      <c r="HJ74" s="207"/>
      <c r="HK74" s="207"/>
      <c r="HL74" s="207"/>
      <c r="HM74" s="207"/>
      <c r="HN74" s="207"/>
      <c r="HO74" s="207"/>
      <c r="HP74" s="207"/>
      <c r="HQ74" s="207"/>
      <c r="HR74" s="207"/>
      <c r="HS74" s="207"/>
      <c r="HT74" s="207"/>
      <c r="HU74" s="207"/>
      <c r="HV74" s="207"/>
      <c r="HW74" s="207"/>
      <c r="HX74" s="207"/>
      <c r="HY74" s="207"/>
      <c r="HZ74" s="207"/>
      <c r="IA74" s="207"/>
      <c r="IB74" s="207"/>
      <c r="IC74" s="207"/>
      <c r="ID74" s="207"/>
      <c r="IE74" s="207"/>
      <c r="IF74" s="207"/>
      <c r="IG74" s="207"/>
      <c r="IH74" s="207"/>
      <c r="II74" s="207"/>
      <c r="IJ74" s="207"/>
      <c r="IK74" s="207"/>
      <c r="IL74" s="207"/>
      <c r="IM74" s="207"/>
      <c r="IN74" s="207"/>
      <c r="IO74" s="207"/>
    </row>
    <row r="75" spans="1:249" s="171" customFormat="1" ht="13.2">
      <c r="A75" s="207"/>
      <c r="B75" s="207"/>
      <c r="C75" s="207"/>
      <c r="D75" s="207"/>
      <c r="E75" s="207"/>
      <c r="F75" s="207"/>
      <c r="G75" s="207"/>
      <c r="H75" s="207"/>
      <c r="I75" s="207"/>
      <c r="J75" s="207"/>
      <c r="K75" s="207"/>
      <c r="L75" s="56"/>
      <c r="M75" s="423"/>
      <c r="N75" s="207"/>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7"/>
      <c r="BR75" s="207"/>
      <c r="BS75" s="207"/>
      <c r="BT75" s="207"/>
      <c r="BU75" s="207"/>
      <c r="BV75" s="207"/>
      <c r="BW75" s="207"/>
      <c r="BX75" s="207"/>
      <c r="BY75" s="207"/>
      <c r="BZ75" s="207"/>
      <c r="CA75" s="207"/>
      <c r="CB75" s="207"/>
      <c r="CC75" s="207"/>
      <c r="CD75" s="207"/>
      <c r="CE75" s="207"/>
      <c r="CF75" s="207"/>
      <c r="CG75" s="207"/>
      <c r="CH75" s="207"/>
      <c r="CI75" s="207"/>
      <c r="CJ75" s="207"/>
      <c r="CK75" s="207"/>
      <c r="CL75" s="207"/>
      <c r="CM75" s="207"/>
      <c r="CN75" s="207"/>
      <c r="CO75" s="207"/>
      <c r="CP75" s="207"/>
      <c r="CQ75" s="207"/>
      <c r="CR75" s="207"/>
      <c r="CS75" s="207"/>
      <c r="CT75" s="207"/>
      <c r="CU75" s="207"/>
      <c r="CV75" s="207"/>
      <c r="CW75" s="207"/>
      <c r="CX75" s="207"/>
      <c r="CY75" s="207"/>
      <c r="CZ75" s="207"/>
      <c r="DA75" s="207"/>
      <c r="DB75" s="207"/>
      <c r="DC75" s="207"/>
      <c r="DD75" s="207"/>
      <c r="DE75" s="207"/>
      <c r="DF75" s="207"/>
      <c r="DG75" s="207"/>
      <c r="DH75" s="207"/>
      <c r="DI75" s="207"/>
      <c r="DJ75" s="207"/>
      <c r="DK75" s="207"/>
      <c r="DL75" s="207"/>
      <c r="DM75" s="207"/>
      <c r="DN75" s="207"/>
      <c r="DO75" s="207"/>
      <c r="DP75" s="207"/>
      <c r="DQ75" s="207"/>
      <c r="DR75" s="207"/>
      <c r="DS75" s="207"/>
      <c r="DT75" s="207"/>
      <c r="DU75" s="207"/>
      <c r="DV75" s="207"/>
      <c r="DW75" s="207"/>
      <c r="DX75" s="207"/>
      <c r="DY75" s="207"/>
      <c r="DZ75" s="207"/>
      <c r="EA75" s="207"/>
      <c r="EB75" s="207"/>
      <c r="EC75" s="207"/>
      <c r="ED75" s="207"/>
      <c r="EE75" s="207"/>
      <c r="EF75" s="207"/>
      <c r="EG75" s="207"/>
      <c r="EH75" s="207"/>
      <c r="EI75" s="207"/>
      <c r="EJ75" s="207"/>
      <c r="EK75" s="207"/>
      <c r="EL75" s="207"/>
      <c r="EM75" s="207"/>
      <c r="EN75" s="207"/>
      <c r="EO75" s="207"/>
      <c r="EP75" s="207"/>
      <c r="EQ75" s="207"/>
      <c r="ER75" s="207"/>
      <c r="ES75" s="207"/>
      <c r="ET75" s="207"/>
      <c r="EU75" s="207"/>
      <c r="EV75" s="207"/>
      <c r="EW75" s="207"/>
      <c r="EX75" s="207"/>
      <c r="EY75" s="207"/>
      <c r="EZ75" s="207"/>
      <c r="FA75" s="207"/>
      <c r="FB75" s="207"/>
      <c r="FC75" s="207"/>
      <c r="FD75" s="207"/>
      <c r="FE75" s="207"/>
      <c r="FF75" s="207"/>
      <c r="FG75" s="207"/>
      <c r="FH75" s="207"/>
      <c r="FI75" s="207"/>
      <c r="FJ75" s="207"/>
      <c r="FK75" s="207"/>
      <c r="FL75" s="207"/>
      <c r="FM75" s="207"/>
      <c r="FN75" s="207"/>
      <c r="FO75" s="207"/>
      <c r="FP75" s="207"/>
      <c r="FQ75" s="207"/>
      <c r="FR75" s="207"/>
      <c r="FS75" s="207"/>
      <c r="FT75" s="207"/>
      <c r="FU75" s="207"/>
      <c r="FV75" s="207"/>
      <c r="FW75" s="207"/>
      <c r="FX75" s="207"/>
      <c r="FY75" s="207"/>
      <c r="FZ75" s="207"/>
      <c r="GA75" s="207"/>
      <c r="GB75" s="207"/>
      <c r="GC75" s="207"/>
      <c r="GD75" s="207"/>
      <c r="GE75" s="207"/>
      <c r="GF75" s="207"/>
      <c r="GG75" s="207"/>
      <c r="GH75" s="207"/>
      <c r="GI75" s="207"/>
      <c r="GJ75" s="207"/>
      <c r="GK75" s="207"/>
      <c r="GL75" s="207"/>
      <c r="GM75" s="207"/>
      <c r="GN75" s="207"/>
      <c r="GO75" s="207"/>
      <c r="GP75" s="207"/>
      <c r="GQ75" s="207"/>
      <c r="GR75" s="207"/>
      <c r="GS75" s="207"/>
      <c r="GT75" s="207"/>
      <c r="GU75" s="207"/>
      <c r="GV75" s="207"/>
      <c r="GW75" s="207"/>
      <c r="GX75" s="207"/>
      <c r="GY75" s="207"/>
      <c r="GZ75" s="207"/>
      <c r="HA75" s="207"/>
      <c r="HB75" s="207"/>
      <c r="HC75" s="207"/>
      <c r="HD75" s="207"/>
      <c r="HE75" s="207"/>
      <c r="HF75" s="207"/>
      <c r="HG75" s="207"/>
      <c r="HH75" s="207"/>
      <c r="HI75" s="207"/>
      <c r="HJ75" s="207"/>
      <c r="HK75" s="207"/>
      <c r="HL75" s="207"/>
      <c r="HM75" s="207"/>
      <c r="HN75" s="207"/>
      <c r="HO75" s="207"/>
      <c r="HP75" s="207"/>
      <c r="HQ75" s="207"/>
      <c r="HR75" s="207"/>
      <c r="HS75" s="207"/>
      <c r="HT75" s="207"/>
      <c r="HU75" s="207"/>
      <c r="HV75" s="207"/>
      <c r="HW75" s="207"/>
      <c r="HX75" s="207"/>
      <c r="HY75" s="207"/>
      <c r="HZ75" s="207"/>
      <c r="IA75" s="207"/>
      <c r="IB75" s="207"/>
      <c r="IC75" s="207"/>
      <c r="ID75" s="207"/>
      <c r="IE75" s="207"/>
      <c r="IF75" s="207"/>
      <c r="IG75" s="207"/>
      <c r="IH75" s="207"/>
      <c r="II75" s="207"/>
      <c r="IJ75" s="207"/>
      <c r="IK75" s="207"/>
      <c r="IL75" s="207"/>
      <c r="IM75" s="207"/>
      <c r="IN75" s="207"/>
      <c r="IO75" s="207"/>
    </row>
    <row r="76" spans="1:249" s="171" customFormat="1" ht="13.2">
      <c r="A76" s="207"/>
      <c r="B76" s="166"/>
      <c r="C76" s="166"/>
      <c r="D76" s="166"/>
      <c r="E76" s="166"/>
      <c r="F76" s="166"/>
      <c r="G76" s="166"/>
      <c r="H76" s="166"/>
      <c r="I76" s="166"/>
      <c r="J76" s="166"/>
      <c r="K76" s="207"/>
      <c r="L76" s="56"/>
      <c r="M76" s="185"/>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7"/>
      <c r="BQ76" s="207"/>
      <c r="BR76" s="207"/>
      <c r="BS76" s="207"/>
      <c r="BT76" s="207"/>
      <c r="BU76" s="207"/>
      <c r="BV76" s="207"/>
      <c r="BW76" s="207"/>
      <c r="BX76" s="207"/>
      <c r="BY76" s="207"/>
      <c r="BZ76" s="207"/>
      <c r="CA76" s="207"/>
      <c r="CB76" s="207"/>
      <c r="CC76" s="207"/>
      <c r="CD76" s="207"/>
      <c r="CE76" s="207"/>
      <c r="CF76" s="207"/>
      <c r="CG76" s="207"/>
      <c r="CH76" s="207"/>
      <c r="CI76" s="207"/>
      <c r="CJ76" s="207"/>
      <c r="CK76" s="207"/>
      <c r="CL76" s="207"/>
      <c r="CM76" s="207"/>
      <c r="CN76" s="207"/>
      <c r="CO76" s="207"/>
      <c r="CP76" s="207"/>
      <c r="CQ76" s="207"/>
      <c r="CR76" s="207"/>
      <c r="CS76" s="207"/>
      <c r="CT76" s="207"/>
      <c r="CU76" s="207"/>
      <c r="CV76" s="207"/>
      <c r="CW76" s="207"/>
      <c r="CX76" s="207"/>
      <c r="CY76" s="207"/>
      <c r="CZ76" s="207"/>
      <c r="DA76" s="207"/>
      <c r="DB76" s="207"/>
      <c r="DC76" s="207"/>
      <c r="DD76" s="207"/>
      <c r="DE76" s="207"/>
      <c r="DF76" s="207"/>
      <c r="DG76" s="207"/>
      <c r="DH76" s="207"/>
      <c r="DI76" s="207"/>
      <c r="DJ76" s="207"/>
      <c r="DK76" s="207"/>
      <c r="DL76" s="207"/>
      <c r="DM76" s="207"/>
      <c r="DN76" s="207"/>
      <c r="DO76" s="207"/>
      <c r="DP76" s="207"/>
      <c r="DQ76" s="207"/>
      <c r="DR76" s="207"/>
      <c r="DS76" s="207"/>
      <c r="DT76" s="207"/>
      <c r="DU76" s="207"/>
      <c r="DV76" s="207"/>
      <c r="DW76" s="207"/>
      <c r="DX76" s="207"/>
      <c r="DY76" s="207"/>
      <c r="DZ76" s="207"/>
      <c r="EA76" s="207"/>
      <c r="EB76" s="207"/>
      <c r="EC76" s="207"/>
      <c r="ED76" s="207"/>
      <c r="EE76" s="207"/>
      <c r="EF76" s="207"/>
      <c r="EG76" s="207"/>
      <c r="EH76" s="207"/>
      <c r="EI76" s="207"/>
      <c r="EJ76" s="207"/>
      <c r="EK76" s="207"/>
      <c r="EL76" s="207"/>
      <c r="EM76" s="207"/>
      <c r="EN76" s="207"/>
      <c r="EO76" s="207"/>
      <c r="EP76" s="207"/>
      <c r="EQ76" s="207"/>
      <c r="ER76" s="207"/>
      <c r="ES76" s="207"/>
      <c r="ET76" s="207"/>
      <c r="EU76" s="207"/>
      <c r="EV76" s="207"/>
      <c r="EW76" s="207"/>
      <c r="EX76" s="207"/>
      <c r="EY76" s="207"/>
      <c r="EZ76" s="207"/>
      <c r="FA76" s="207"/>
      <c r="FB76" s="207"/>
      <c r="FC76" s="207"/>
      <c r="FD76" s="207"/>
      <c r="FE76" s="207"/>
      <c r="FF76" s="207"/>
      <c r="FG76" s="207"/>
      <c r="FH76" s="207"/>
      <c r="FI76" s="207"/>
      <c r="FJ76" s="207"/>
      <c r="FK76" s="207"/>
      <c r="FL76" s="207"/>
      <c r="FM76" s="207"/>
      <c r="FN76" s="207"/>
      <c r="FO76" s="207"/>
      <c r="FP76" s="207"/>
      <c r="FQ76" s="207"/>
      <c r="FR76" s="207"/>
      <c r="FS76" s="207"/>
      <c r="FT76" s="207"/>
      <c r="FU76" s="207"/>
      <c r="FV76" s="207"/>
      <c r="FW76" s="207"/>
      <c r="FX76" s="207"/>
      <c r="FY76" s="207"/>
      <c r="FZ76" s="207"/>
      <c r="GA76" s="207"/>
      <c r="GB76" s="207"/>
      <c r="GC76" s="207"/>
      <c r="GD76" s="207"/>
      <c r="GE76" s="207"/>
      <c r="GF76" s="207"/>
      <c r="GG76" s="207"/>
      <c r="GH76" s="207"/>
      <c r="GI76" s="207"/>
      <c r="GJ76" s="207"/>
      <c r="GK76" s="207"/>
      <c r="GL76" s="207"/>
      <c r="GM76" s="207"/>
      <c r="GN76" s="207"/>
      <c r="GO76" s="207"/>
      <c r="GP76" s="207"/>
      <c r="GQ76" s="207"/>
      <c r="GR76" s="207"/>
      <c r="GS76" s="207"/>
      <c r="GT76" s="207"/>
      <c r="GU76" s="207"/>
      <c r="GV76" s="207"/>
      <c r="GW76" s="207"/>
      <c r="GX76" s="207"/>
      <c r="GY76" s="207"/>
      <c r="GZ76" s="207"/>
      <c r="HA76" s="207"/>
      <c r="HB76" s="207"/>
      <c r="HC76" s="207"/>
      <c r="HD76" s="207"/>
      <c r="HE76" s="207"/>
      <c r="HF76" s="207"/>
      <c r="HG76" s="207"/>
      <c r="HH76" s="207"/>
      <c r="HI76" s="207"/>
      <c r="HJ76" s="207"/>
      <c r="HK76" s="207"/>
      <c r="HL76" s="207"/>
      <c r="HM76" s="207"/>
      <c r="HN76" s="207"/>
      <c r="HO76" s="207"/>
      <c r="HP76" s="207"/>
      <c r="HQ76" s="207"/>
      <c r="HR76" s="207"/>
      <c r="HS76" s="207"/>
      <c r="HT76" s="207"/>
      <c r="HU76" s="207"/>
      <c r="HV76" s="207"/>
      <c r="HW76" s="207"/>
      <c r="HX76" s="207"/>
      <c r="HY76" s="207"/>
      <c r="HZ76" s="207"/>
      <c r="IA76" s="207"/>
      <c r="IB76" s="207"/>
      <c r="IC76" s="207"/>
      <c r="ID76" s="207"/>
      <c r="IE76" s="207"/>
      <c r="IF76" s="207"/>
      <c r="IG76" s="207"/>
      <c r="IH76" s="207"/>
      <c r="II76" s="207"/>
      <c r="IJ76" s="207"/>
      <c r="IK76" s="207"/>
      <c r="IL76" s="207"/>
      <c r="IM76" s="207"/>
      <c r="IN76" s="207"/>
      <c r="IO76" s="207"/>
    </row>
    <row r="77" spans="1:249" s="171" customFormat="1" ht="13.2">
      <c r="A77" s="207"/>
      <c r="B77" s="207"/>
      <c r="C77" s="207"/>
      <c r="D77" s="207"/>
      <c r="E77" s="207"/>
      <c r="F77" s="207"/>
      <c r="G77" s="207"/>
      <c r="H77" s="207"/>
      <c r="I77" s="207"/>
      <c r="J77" s="207"/>
      <c r="K77" s="207"/>
      <c r="L77" s="56"/>
      <c r="M77" s="185"/>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7"/>
      <c r="BQ77" s="207"/>
      <c r="BR77" s="207"/>
      <c r="BS77" s="207"/>
      <c r="BT77" s="207"/>
      <c r="BU77" s="207"/>
      <c r="BV77" s="207"/>
      <c r="BW77" s="207"/>
      <c r="BX77" s="207"/>
      <c r="BY77" s="207"/>
      <c r="BZ77" s="207"/>
      <c r="CA77" s="207"/>
      <c r="CB77" s="207"/>
      <c r="CC77" s="207"/>
      <c r="CD77" s="207"/>
      <c r="CE77" s="207"/>
      <c r="CF77" s="207"/>
      <c r="CG77" s="207"/>
      <c r="CH77" s="207"/>
      <c r="CI77" s="207"/>
      <c r="CJ77" s="207"/>
      <c r="CK77" s="207"/>
      <c r="CL77" s="207"/>
      <c r="CM77" s="207"/>
      <c r="CN77" s="207"/>
      <c r="CO77" s="207"/>
      <c r="CP77" s="207"/>
      <c r="CQ77" s="207"/>
      <c r="CR77" s="207"/>
      <c r="CS77" s="207"/>
      <c r="CT77" s="207"/>
      <c r="CU77" s="207"/>
      <c r="CV77" s="207"/>
      <c r="CW77" s="207"/>
      <c r="CX77" s="207"/>
      <c r="CY77" s="207"/>
      <c r="CZ77" s="207"/>
      <c r="DA77" s="207"/>
      <c r="DB77" s="207"/>
      <c r="DC77" s="207"/>
      <c r="DD77" s="207"/>
      <c r="DE77" s="207"/>
      <c r="DF77" s="207"/>
      <c r="DG77" s="207"/>
      <c r="DH77" s="207"/>
      <c r="DI77" s="207"/>
      <c r="DJ77" s="207"/>
      <c r="DK77" s="207"/>
      <c r="DL77" s="207"/>
      <c r="DM77" s="207"/>
      <c r="DN77" s="207"/>
      <c r="DO77" s="207"/>
      <c r="DP77" s="207"/>
      <c r="DQ77" s="207"/>
      <c r="DR77" s="207"/>
      <c r="DS77" s="207"/>
      <c r="DT77" s="207"/>
      <c r="DU77" s="207"/>
      <c r="DV77" s="207"/>
      <c r="DW77" s="207"/>
      <c r="DX77" s="207"/>
      <c r="DY77" s="207"/>
      <c r="DZ77" s="207"/>
      <c r="EA77" s="207"/>
      <c r="EB77" s="207"/>
      <c r="EC77" s="207"/>
      <c r="ED77" s="207"/>
      <c r="EE77" s="207"/>
      <c r="EF77" s="207"/>
      <c r="EG77" s="207"/>
      <c r="EH77" s="207"/>
      <c r="EI77" s="207"/>
      <c r="EJ77" s="207"/>
      <c r="EK77" s="207"/>
      <c r="EL77" s="207"/>
      <c r="EM77" s="207"/>
      <c r="EN77" s="207"/>
      <c r="EO77" s="207"/>
      <c r="EP77" s="207"/>
      <c r="EQ77" s="207"/>
      <c r="ER77" s="207"/>
      <c r="ES77" s="207"/>
      <c r="ET77" s="207"/>
      <c r="EU77" s="207"/>
      <c r="EV77" s="207"/>
      <c r="EW77" s="207"/>
      <c r="EX77" s="207"/>
      <c r="EY77" s="207"/>
      <c r="EZ77" s="207"/>
      <c r="FA77" s="207"/>
      <c r="FB77" s="207"/>
      <c r="FC77" s="207"/>
      <c r="FD77" s="207"/>
      <c r="FE77" s="207"/>
      <c r="FF77" s="207"/>
      <c r="FG77" s="207"/>
      <c r="FH77" s="207"/>
      <c r="FI77" s="207"/>
      <c r="FJ77" s="207"/>
      <c r="FK77" s="207"/>
      <c r="FL77" s="207"/>
      <c r="FM77" s="207"/>
      <c r="FN77" s="207"/>
      <c r="FO77" s="207"/>
      <c r="FP77" s="207"/>
      <c r="FQ77" s="207"/>
      <c r="FR77" s="207"/>
      <c r="FS77" s="207"/>
      <c r="FT77" s="207"/>
      <c r="FU77" s="207"/>
      <c r="FV77" s="207"/>
      <c r="FW77" s="207"/>
      <c r="FX77" s="207"/>
      <c r="FY77" s="207"/>
      <c r="FZ77" s="207"/>
      <c r="GA77" s="207"/>
      <c r="GB77" s="207"/>
      <c r="GC77" s="207"/>
      <c r="GD77" s="207"/>
      <c r="GE77" s="207"/>
      <c r="GF77" s="207"/>
      <c r="GG77" s="207"/>
      <c r="GH77" s="207"/>
      <c r="GI77" s="207"/>
      <c r="GJ77" s="207"/>
      <c r="GK77" s="207"/>
      <c r="GL77" s="207"/>
      <c r="GM77" s="207"/>
      <c r="GN77" s="207"/>
      <c r="GO77" s="207"/>
      <c r="GP77" s="207"/>
      <c r="GQ77" s="207"/>
      <c r="GR77" s="207"/>
      <c r="GS77" s="207"/>
      <c r="GT77" s="207"/>
      <c r="GU77" s="207"/>
      <c r="GV77" s="207"/>
      <c r="GW77" s="207"/>
      <c r="GX77" s="207"/>
      <c r="GY77" s="207"/>
      <c r="GZ77" s="207"/>
      <c r="HA77" s="207"/>
      <c r="HB77" s="207"/>
      <c r="HC77" s="207"/>
      <c r="HD77" s="207"/>
      <c r="HE77" s="207"/>
      <c r="HF77" s="207"/>
      <c r="HG77" s="207"/>
      <c r="HH77" s="207"/>
      <c r="HI77" s="207"/>
      <c r="HJ77" s="207"/>
      <c r="HK77" s="207"/>
      <c r="HL77" s="207"/>
      <c r="HM77" s="207"/>
      <c r="HN77" s="207"/>
      <c r="HO77" s="207"/>
      <c r="HP77" s="207"/>
      <c r="HQ77" s="207"/>
      <c r="HR77" s="207"/>
      <c r="HS77" s="207"/>
      <c r="HT77" s="207"/>
      <c r="HU77" s="207"/>
      <c r="HV77" s="207"/>
      <c r="HW77" s="207"/>
      <c r="HX77" s="207"/>
      <c r="HY77" s="207"/>
      <c r="HZ77" s="207"/>
      <c r="IA77" s="207"/>
      <c r="IB77" s="207"/>
      <c r="IC77" s="207"/>
      <c r="ID77" s="207"/>
      <c r="IE77" s="207"/>
      <c r="IF77" s="207"/>
      <c r="IG77" s="207"/>
      <c r="IH77" s="207"/>
      <c r="II77" s="207"/>
      <c r="IJ77" s="207"/>
      <c r="IK77" s="207"/>
      <c r="IL77" s="207"/>
      <c r="IM77" s="207"/>
      <c r="IN77" s="207"/>
      <c r="IO77" s="207"/>
    </row>
    <row r="79" spans="1:249">
      <c r="C79" s="167"/>
      <c r="D79" s="166"/>
      <c r="E79" s="166"/>
      <c r="F79" s="166"/>
      <c r="G79" s="166"/>
      <c r="H79" s="166"/>
    </row>
  </sheetData>
  <mergeCells count="32">
    <mergeCell ref="A72:M72"/>
    <mergeCell ref="A74:M74"/>
    <mergeCell ref="A10:M10"/>
    <mergeCell ref="A5:A6"/>
    <mergeCell ref="B5:B6"/>
    <mergeCell ref="C5:C6"/>
    <mergeCell ref="F5:J5"/>
    <mergeCell ref="K5:K6"/>
    <mergeCell ref="L5:L6"/>
    <mergeCell ref="M5:M6"/>
    <mergeCell ref="K2:N2"/>
    <mergeCell ref="A9:M9"/>
    <mergeCell ref="AC8:AQ8"/>
    <mergeCell ref="AR8:BF8"/>
    <mergeCell ref="N5:N6"/>
    <mergeCell ref="D6:E6"/>
    <mergeCell ref="N8:AB8"/>
    <mergeCell ref="A8:M8"/>
    <mergeCell ref="A4:N4"/>
    <mergeCell ref="BG8:BU8"/>
    <mergeCell ref="IE8:IS8"/>
    <mergeCell ref="BV8:CJ8"/>
    <mergeCell ref="CK8:CY8"/>
    <mergeCell ref="CZ8:DN8"/>
    <mergeCell ref="DO8:EC8"/>
    <mergeCell ref="ED8:ER8"/>
    <mergeCell ref="ES8:FG8"/>
    <mergeCell ref="FH8:FV8"/>
    <mergeCell ref="FW8:GK8"/>
    <mergeCell ref="GL8:GZ8"/>
    <mergeCell ref="HA8:HO8"/>
    <mergeCell ref="HP8:ID8"/>
  </mergeCells>
  <printOptions horizontalCentered="1"/>
  <pageMargins left="0.39370078740157483" right="0.23622047244094491" top="1.0629921259842521" bottom="0.35433070866141736" header="0.9055118110236221" footer="0.19685039370078741"/>
  <pageSetup paperSize="9" scale="87" orientation="landscape" r:id="rId1"/>
  <headerFooter differentFirst="1" alignWithMargins="0">
    <oddHeader>&amp;C&amp;9&amp;P</oddHeader>
    <oddFooter>&amp;R&amp;9ЦШВСМ ФСТ "Україна"</oddFooter>
  </headerFooter>
  <rowBreaks count="1" manualBreakCount="1">
    <brk id="21"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T166"/>
  <sheetViews>
    <sheetView view="pageBreakPreview" zoomScale="110" zoomScaleNormal="100" zoomScaleSheetLayoutView="110" workbookViewId="0">
      <selection activeCell="P56" sqref="P1:P1048576"/>
    </sheetView>
  </sheetViews>
  <sheetFormatPr defaultColWidth="9.109375" defaultRowHeight="13.2"/>
  <cols>
    <col min="1" max="1" width="39.44140625" style="105" customWidth="1"/>
    <col min="2" max="2" width="8.88671875" style="105" customWidth="1"/>
    <col min="3" max="3" width="5" style="105" customWidth="1"/>
    <col min="4" max="4" width="14.6640625" style="105" customWidth="1"/>
    <col min="5" max="5" width="18.88671875" style="105" customWidth="1"/>
    <col min="6" max="6" width="6" style="105" customWidth="1"/>
    <col min="7" max="7" width="5.88671875" style="105" customWidth="1"/>
    <col min="8" max="10" width="6.6640625" style="105" customWidth="1"/>
    <col min="11" max="11" width="5" style="105" customWidth="1"/>
    <col min="12" max="12" width="8.44140625" style="105" customWidth="1"/>
    <col min="13" max="13" width="7.5546875" style="105" customWidth="1"/>
    <col min="14" max="14" width="8.44140625" style="106" customWidth="1"/>
    <col min="15" max="15" width="0.33203125" style="105" customWidth="1"/>
    <col min="16" max="16384" width="9.109375" style="105"/>
  </cols>
  <sheetData>
    <row r="1" spans="1:20" s="207" customFormat="1" ht="18" customHeight="1">
      <c r="K1" s="168" t="s">
        <v>64</v>
      </c>
      <c r="M1" s="168"/>
      <c r="N1" s="168"/>
    </row>
    <row r="2" spans="1:20" s="207" customFormat="1" ht="51.75" customHeight="1">
      <c r="B2" s="56"/>
      <c r="C2" s="56"/>
      <c r="E2" s="209"/>
      <c r="F2" s="56"/>
      <c r="G2" s="56"/>
      <c r="H2" s="56"/>
      <c r="I2" s="56"/>
      <c r="J2" s="56"/>
      <c r="K2" s="509" t="s">
        <v>264</v>
      </c>
      <c r="L2" s="509"/>
      <c r="M2" s="509"/>
      <c r="N2" s="509"/>
      <c r="O2" s="212"/>
      <c r="Q2" s="171"/>
    </row>
    <row r="3" spans="1:20" s="207" customFormat="1" ht="15.75" customHeight="1">
      <c r="B3" s="56"/>
      <c r="C3" s="56"/>
      <c r="E3" s="209"/>
      <c r="F3" s="56"/>
      <c r="G3" s="56"/>
      <c r="H3" s="56"/>
      <c r="I3" s="56"/>
      <c r="J3" s="56"/>
      <c r="K3" s="56"/>
      <c r="L3" s="208"/>
      <c r="M3" s="213"/>
      <c r="N3" s="208"/>
    </row>
    <row r="4" spans="1:20" s="214" customFormat="1" ht="29.25" customHeight="1" thickBot="1">
      <c r="A4" s="508" t="s">
        <v>261</v>
      </c>
      <c r="B4" s="508"/>
      <c r="C4" s="508"/>
      <c r="D4" s="508"/>
      <c r="E4" s="508"/>
      <c r="F4" s="508"/>
      <c r="G4" s="508"/>
      <c r="H4" s="508"/>
      <c r="I4" s="508"/>
      <c r="J4" s="508"/>
      <c r="K4" s="508"/>
      <c r="L4" s="508"/>
      <c r="M4" s="508"/>
      <c r="N4" s="508"/>
    </row>
    <row r="5" spans="1:20" s="83" customFormat="1" ht="24" customHeight="1" thickBot="1">
      <c r="A5" s="525" t="s">
        <v>0</v>
      </c>
      <c r="B5" s="527" t="s">
        <v>65</v>
      </c>
      <c r="C5" s="525" t="s">
        <v>66</v>
      </c>
      <c r="D5" s="57" t="s">
        <v>260</v>
      </c>
      <c r="E5" s="58" t="s">
        <v>3</v>
      </c>
      <c r="F5" s="489" t="s">
        <v>68</v>
      </c>
      <c r="G5" s="514"/>
      <c r="H5" s="514"/>
      <c r="I5" s="514"/>
      <c r="J5" s="490"/>
      <c r="K5" s="529" t="s">
        <v>4</v>
      </c>
      <c r="L5" s="527" t="s">
        <v>5</v>
      </c>
      <c r="M5" s="527" t="s">
        <v>6</v>
      </c>
      <c r="N5" s="527" t="s">
        <v>8</v>
      </c>
    </row>
    <row r="6" spans="1:20" s="83" customFormat="1" ht="24" customHeight="1" thickBot="1">
      <c r="A6" s="526"/>
      <c r="B6" s="528"/>
      <c r="C6" s="526"/>
      <c r="D6" s="489" t="s">
        <v>69</v>
      </c>
      <c r="E6" s="490"/>
      <c r="F6" s="60" t="s">
        <v>10</v>
      </c>
      <c r="G6" s="60" t="s">
        <v>11</v>
      </c>
      <c r="H6" s="61" t="s">
        <v>70</v>
      </c>
      <c r="I6" s="60" t="s">
        <v>12</v>
      </c>
      <c r="J6" s="60" t="s">
        <v>13</v>
      </c>
      <c r="K6" s="530"/>
      <c r="L6" s="528"/>
      <c r="M6" s="528"/>
      <c r="N6" s="528"/>
    </row>
    <row r="7" spans="1:20" s="83" customFormat="1" ht="9" customHeight="1" thickBot="1">
      <c r="A7" s="84"/>
      <c r="B7" s="84"/>
      <c r="C7" s="84"/>
      <c r="D7" s="84"/>
      <c r="E7" s="84"/>
      <c r="F7" s="84"/>
      <c r="G7" s="84"/>
      <c r="H7" s="84"/>
      <c r="I7" s="84"/>
      <c r="J7" s="84"/>
      <c r="K7" s="84"/>
      <c r="L7" s="84"/>
      <c r="M7" s="84"/>
      <c r="N7" s="84"/>
    </row>
    <row r="8" spans="1:20" s="85" customFormat="1" ht="24" customHeight="1">
      <c r="A8" s="551" t="s">
        <v>71</v>
      </c>
      <c r="B8" s="551"/>
      <c r="C8" s="551"/>
      <c r="D8" s="551"/>
      <c r="E8" s="551"/>
      <c r="F8" s="551"/>
      <c r="G8" s="551"/>
      <c r="H8" s="551"/>
      <c r="I8" s="551"/>
      <c r="J8" s="551"/>
      <c r="K8" s="551"/>
      <c r="L8" s="551"/>
      <c r="M8" s="551"/>
      <c r="N8" s="551"/>
      <c r="O8" s="553"/>
    </row>
    <row r="9" spans="1:20" s="86" customFormat="1" ht="17.25" customHeight="1">
      <c r="A9" s="551" t="s">
        <v>157</v>
      </c>
      <c r="B9" s="551"/>
      <c r="C9" s="551"/>
      <c r="D9" s="551"/>
      <c r="E9" s="551"/>
      <c r="F9" s="551"/>
      <c r="G9" s="551"/>
      <c r="H9" s="551"/>
      <c r="I9" s="551"/>
      <c r="J9" s="551"/>
      <c r="K9" s="551"/>
      <c r="L9" s="551"/>
      <c r="M9" s="551"/>
      <c r="N9" s="551"/>
      <c r="O9" s="551"/>
    </row>
    <row r="10" spans="1:20" s="87" customFormat="1" ht="28.2" customHeight="1">
      <c r="A10" s="552" t="s">
        <v>114</v>
      </c>
      <c r="B10" s="552"/>
      <c r="C10" s="552"/>
      <c r="D10" s="552"/>
      <c r="E10" s="552"/>
      <c r="F10" s="552"/>
      <c r="G10" s="552"/>
      <c r="H10" s="552"/>
      <c r="I10" s="552"/>
      <c r="J10" s="552"/>
      <c r="K10" s="552"/>
      <c r="L10" s="552"/>
      <c r="M10" s="552"/>
      <c r="N10" s="552"/>
      <c r="O10" s="552"/>
    </row>
    <row r="11" spans="1:20" s="284" customFormat="1" ht="31.8" customHeight="1">
      <c r="A11" s="543" t="s">
        <v>236</v>
      </c>
      <c r="B11" s="543"/>
      <c r="C11" s="543"/>
      <c r="D11" s="543"/>
      <c r="E11" s="543"/>
      <c r="F11" s="543"/>
      <c r="G11" s="543"/>
      <c r="H11" s="543"/>
      <c r="I11" s="543"/>
      <c r="J11" s="543"/>
      <c r="K11" s="543"/>
      <c r="L11" s="543"/>
      <c r="M11" s="543"/>
      <c r="N11" s="543"/>
    </row>
    <row r="12" spans="1:20" s="286" customFormat="1" ht="20.25" customHeight="1">
      <c r="A12" s="539" t="s">
        <v>237</v>
      </c>
      <c r="B12" s="539"/>
      <c r="C12" s="539"/>
      <c r="D12" s="539"/>
      <c r="E12" s="539"/>
      <c r="F12" s="539"/>
      <c r="G12" s="539"/>
      <c r="H12" s="539"/>
      <c r="I12" s="539"/>
      <c r="J12" s="539"/>
      <c r="K12" s="539"/>
      <c r="L12" s="539"/>
      <c r="M12" s="539"/>
      <c r="N12" s="285"/>
      <c r="T12" s="287"/>
    </row>
    <row r="13" spans="1:20" s="288" customFormat="1" ht="20.25" customHeight="1">
      <c r="A13" s="545" t="s">
        <v>154</v>
      </c>
      <c r="B13" s="545"/>
      <c r="C13" s="545"/>
      <c r="D13" s="545"/>
      <c r="E13" s="545"/>
      <c r="F13" s="545"/>
      <c r="G13" s="545"/>
      <c r="H13" s="545"/>
      <c r="I13" s="545"/>
      <c r="J13" s="545"/>
      <c r="K13" s="545"/>
      <c r="L13" s="545"/>
      <c r="M13" s="545"/>
      <c r="N13" s="545"/>
      <c r="T13" s="289"/>
    </row>
    <row r="14" spans="1:20" s="92" customFormat="1" ht="28.8" customHeight="1">
      <c r="A14" s="341" t="s">
        <v>355</v>
      </c>
      <c r="B14" s="89" t="s">
        <v>92</v>
      </c>
      <c r="C14" s="90">
        <v>5</v>
      </c>
      <c r="D14" s="89" t="s">
        <v>47</v>
      </c>
      <c r="E14" s="89" t="s">
        <v>238</v>
      </c>
      <c r="F14" s="90">
        <v>90</v>
      </c>
      <c r="G14" s="90">
        <v>10</v>
      </c>
      <c r="H14" s="90">
        <v>19</v>
      </c>
      <c r="I14" s="90">
        <v>1</v>
      </c>
      <c r="J14" s="89">
        <v>120</v>
      </c>
      <c r="K14" s="89" t="s">
        <v>356</v>
      </c>
      <c r="L14" s="89">
        <v>3401280</v>
      </c>
      <c r="M14" s="89">
        <v>600</v>
      </c>
      <c r="N14" s="342"/>
    </row>
    <row r="15" spans="1:20" s="92" customFormat="1" ht="28.8" customHeight="1">
      <c r="A15" s="88" t="s">
        <v>357</v>
      </c>
      <c r="B15" s="89" t="s">
        <v>92</v>
      </c>
      <c r="C15" s="90">
        <v>5</v>
      </c>
      <c r="D15" s="89" t="s">
        <v>47</v>
      </c>
      <c r="E15" s="89" t="s">
        <v>239</v>
      </c>
      <c r="F15" s="90">
        <v>90</v>
      </c>
      <c r="G15" s="90">
        <v>10</v>
      </c>
      <c r="H15" s="90">
        <v>19</v>
      </c>
      <c r="I15" s="90">
        <v>1</v>
      </c>
      <c r="J15" s="89">
        <v>120</v>
      </c>
      <c r="K15" s="89" t="s">
        <v>356</v>
      </c>
      <c r="L15" s="89">
        <v>3401280</v>
      </c>
      <c r="M15" s="89">
        <v>600</v>
      </c>
      <c r="N15" s="91"/>
      <c r="T15" s="92" t="s">
        <v>103</v>
      </c>
    </row>
    <row r="16" spans="1:20" s="92" customFormat="1" ht="28.8" customHeight="1">
      <c r="A16" s="88" t="s">
        <v>358</v>
      </c>
      <c r="B16" s="89" t="s">
        <v>50</v>
      </c>
      <c r="C16" s="90">
        <v>5</v>
      </c>
      <c r="D16" s="89" t="s">
        <v>47</v>
      </c>
      <c r="E16" s="89" t="s">
        <v>239</v>
      </c>
      <c r="F16" s="90">
        <v>90</v>
      </c>
      <c r="G16" s="90">
        <v>10</v>
      </c>
      <c r="H16" s="90">
        <v>19</v>
      </c>
      <c r="I16" s="90">
        <v>1</v>
      </c>
      <c r="J16" s="89">
        <v>120</v>
      </c>
      <c r="K16" s="89" t="s">
        <v>356</v>
      </c>
      <c r="L16" s="89">
        <v>3401280</v>
      </c>
      <c r="M16" s="89">
        <v>600</v>
      </c>
      <c r="N16" s="91"/>
    </row>
    <row r="17" spans="1:14" s="92" customFormat="1" ht="28.8" customHeight="1">
      <c r="A17" s="88" t="s">
        <v>359</v>
      </c>
      <c r="B17" s="89" t="s">
        <v>50</v>
      </c>
      <c r="C17" s="90">
        <v>5</v>
      </c>
      <c r="D17" s="89" t="s">
        <v>47</v>
      </c>
      <c r="E17" s="89" t="s">
        <v>239</v>
      </c>
      <c r="F17" s="90">
        <v>90</v>
      </c>
      <c r="G17" s="90">
        <v>10</v>
      </c>
      <c r="H17" s="90">
        <v>19</v>
      </c>
      <c r="I17" s="90">
        <v>1</v>
      </c>
      <c r="J17" s="89">
        <v>120</v>
      </c>
      <c r="K17" s="89" t="s">
        <v>356</v>
      </c>
      <c r="L17" s="89">
        <v>3401280</v>
      </c>
      <c r="M17" s="89">
        <v>600</v>
      </c>
      <c r="N17" s="91"/>
    </row>
    <row r="18" spans="1:14" s="273" customFormat="1" ht="16.5" customHeight="1">
      <c r="A18" s="264" t="s">
        <v>160</v>
      </c>
      <c r="B18" s="274"/>
      <c r="C18" s="275"/>
      <c r="D18" s="274"/>
      <c r="E18" s="274"/>
      <c r="F18" s="275"/>
      <c r="G18" s="275"/>
      <c r="H18" s="275"/>
      <c r="I18" s="275"/>
      <c r="J18" s="274"/>
      <c r="K18" s="274"/>
      <c r="L18" s="274"/>
      <c r="M18" s="274"/>
      <c r="N18" s="276"/>
    </row>
    <row r="19" spans="1:14" s="272" customFormat="1" ht="19.5" customHeight="1">
      <c r="A19" s="546" t="s">
        <v>155</v>
      </c>
      <c r="B19" s="547"/>
      <c r="C19" s="547"/>
      <c r="D19" s="547"/>
      <c r="E19" s="547"/>
      <c r="F19" s="547"/>
      <c r="G19" s="547"/>
      <c r="H19" s="547"/>
      <c r="I19" s="547"/>
      <c r="J19" s="547"/>
      <c r="K19" s="547"/>
      <c r="L19" s="547"/>
      <c r="M19" s="547"/>
      <c r="N19" s="547"/>
    </row>
    <row r="20" spans="1:14" s="92" customFormat="1" ht="28.8" customHeight="1">
      <c r="A20" s="88" t="s">
        <v>240</v>
      </c>
      <c r="B20" s="89" t="s">
        <v>153</v>
      </c>
      <c r="C20" s="90">
        <v>3</v>
      </c>
      <c r="D20" s="89" t="s">
        <v>126</v>
      </c>
      <c r="E20" s="89" t="s">
        <v>241</v>
      </c>
      <c r="F20" s="90">
        <v>90</v>
      </c>
      <c r="G20" s="90">
        <v>6</v>
      </c>
      <c r="H20" s="90">
        <v>13</v>
      </c>
      <c r="I20" s="90">
        <v>1</v>
      </c>
      <c r="J20" s="89">
        <v>110</v>
      </c>
      <c r="K20" s="89" t="s">
        <v>356</v>
      </c>
      <c r="L20" s="89">
        <v>3401280</v>
      </c>
      <c r="M20" s="89">
        <v>330</v>
      </c>
      <c r="N20" s="91"/>
    </row>
    <row r="21" spans="1:14" s="273" customFormat="1" ht="19.5" customHeight="1">
      <c r="A21" s="277" t="s">
        <v>161</v>
      </c>
      <c r="B21" s="278"/>
      <c r="C21" s="279"/>
      <c r="D21" s="94"/>
      <c r="E21" s="94"/>
      <c r="F21" s="93"/>
      <c r="G21" s="93"/>
      <c r="H21" s="93"/>
      <c r="I21" s="93"/>
      <c r="J21" s="94"/>
      <c r="K21" s="94"/>
      <c r="L21" s="95"/>
      <c r="M21" s="94"/>
      <c r="N21" s="280"/>
    </row>
    <row r="22" spans="1:14" s="272" customFormat="1" ht="21" customHeight="1">
      <c r="A22" s="531" t="s">
        <v>242</v>
      </c>
      <c r="B22" s="532"/>
      <c r="C22" s="532"/>
      <c r="D22" s="532"/>
      <c r="E22" s="532"/>
      <c r="F22" s="532"/>
      <c r="G22" s="532"/>
      <c r="H22" s="532"/>
      <c r="I22" s="532"/>
      <c r="J22" s="532"/>
      <c r="K22" s="532"/>
      <c r="L22" s="532"/>
      <c r="M22" s="532"/>
      <c r="N22" s="532"/>
    </row>
    <row r="23" spans="1:14" s="92" customFormat="1" ht="28.8" customHeight="1">
      <c r="A23" s="88" t="s">
        <v>360</v>
      </c>
      <c r="B23" s="89" t="s">
        <v>243</v>
      </c>
      <c r="C23" s="90">
        <v>3</v>
      </c>
      <c r="D23" s="89" t="s">
        <v>126</v>
      </c>
      <c r="E23" s="89" t="s">
        <v>244</v>
      </c>
      <c r="F23" s="90">
        <v>90</v>
      </c>
      <c r="G23" s="90">
        <v>10</v>
      </c>
      <c r="H23" s="90">
        <v>19</v>
      </c>
      <c r="I23" s="90">
        <v>1</v>
      </c>
      <c r="J23" s="89">
        <v>120</v>
      </c>
      <c r="K23" s="89" t="s">
        <v>356</v>
      </c>
      <c r="L23" s="89">
        <v>3401280</v>
      </c>
      <c r="M23" s="89">
        <v>360</v>
      </c>
      <c r="N23" s="91"/>
    </row>
    <row r="24" spans="1:14" s="273" customFormat="1" ht="17.25" customHeight="1">
      <c r="A24" s="281" t="s">
        <v>245</v>
      </c>
      <c r="B24" s="275"/>
      <c r="C24" s="275"/>
      <c r="D24" s="275"/>
      <c r="E24" s="275"/>
      <c r="F24" s="275"/>
      <c r="G24" s="275"/>
      <c r="H24" s="275"/>
      <c r="I24" s="275"/>
      <c r="J24" s="275"/>
      <c r="K24" s="275"/>
      <c r="L24" s="275"/>
      <c r="M24" s="275"/>
      <c r="N24" s="276"/>
    </row>
    <row r="25" spans="1:14" s="273" customFormat="1" ht="20.25" customHeight="1">
      <c r="A25" s="533" t="s">
        <v>163</v>
      </c>
      <c r="B25" s="534"/>
      <c r="C25" s="534"/>
      <c r="D25" s="534"/>
      <c r="E25" s="534"/>
      <c r="F25" s="534"/>
      <c r="G25" s="534"/>
      <c r="H25" s="534"/>
      <c r="I25" s="534"/>
      <c r="J25" s="534"/>
      <c r="K25" s="534"/>
      <c r="L25" s="534"/>
      <c r="M25" s="534"/>
      <c r="N25" s="534"/>
    </row>
    <row r="26" spans="1:14" s="92" customFormat="1" ht="28.8" customHeight="1">
      <c r="A26" s="88" t="s">
        <v>246</v>
      </c>
      <c r="B26" s="89" t="s">
        <v>50</v>
      </c>
      <c r="C26" s="90">
        <v>3</v>
      </c>
      <c r="D26" s="89" t="s">
        <v>127</v>
      </c>
      <c r="E26" s="89" t="s">
        <v>247</v>
      </c>
      <c r="F26" s="90">
        <v>70</v>
      </c>
      <c r="G26" s="90">
        <v>5</v>
      </c>
      <c r="H26" s="90">
        <v>14</v>
      </c>
      <c r="I26" s="90">
        <v>1</v>
      </c>
      <c r="J26" s="89">
        <v>90</v>
      </c>
      <c r="K26" s="89" t="s">
        <v>356</v>
      </c>
      <c r="L26" s="89">
        <v>3401280</v>
      </c>
      <c r="M26" s="89">
        <v>270</v>
      </c>
      <c r="N26" s="91"/>
    </row>
    <row r="27" spans="1:14" s="273" customFormat="1" ht="17.399999999999999" customHeight="1">
      <c r="A27" s="281" t="s">
        <v>248</v>
      </c>
      <c r="B27" s="275"/>
      <c r="C27" s="275"/>
      <c r="D27" s="275"/>
      <c r="E27" s="275"/>
      <c r="F27" s="275"/>
      <c r="G27" s="275"/>
      <c r="H27" s="275"/>
      <c r="I27" s="275"/>
      <c r="J27" s="275"/>
      <c r="K27" s="275"/>
      <c r="L27" s="275"/>
      <c r="M27" s="275"/>
      <c r="N27" s="282"/>
    </row>
    <row r="28" spans="1:14" s="271" customFormat="1" ht="23.25" customHeight="1">
      <c r="A28" s="535" t="s">
        <v>156</v>
      </c>
      <c r="B28" s="536"/>
      <c r="C28" s="536"/>
      <c r="D28" s="536"/>
      <c r="E28" s="536"/>
      <c r="F28" s="536"/>
      <c r="G28" s="536"/>
      <c r="H28" s="536"/>
      <c r="I28" s="536"/>
      <c r="J28" s="536"/>
      <c r="K28" s="536"/>
      <c r="L28" s="536"/>
      <c r="M28" s="536"/>
      <c r="N28" s="536"/>
    </row>
    <row r="29" spans="1:14" s="272" customFormat="1" ht="6.75" hidden="1" customHeight="1">
      <c r="A29" s="537"/>
      <c r="B29" s="538"/>
      <c r="C29" s="538"/>
      <c r="D29" s="538"/>
      <c r="E29" s="538"/>
      <c r="F29" s="538"/>
      <c r="G29" s="538"/>
      <c r="H29" s="538"/>
      <c r="I29" s="538"/>
      <c r="J29" s="538"/>
      <c r="K29" s="538"/>
      <c r="L29" s="538"/>
      <c r="M29" s="538"/>
      <c r="N29" s="538"/>
    </row>
    <row r="30" spans="1:14" s="92" customFormat="1" ht="28.8" customHeight="1">
      <c r="A30" s="88" t="s">
        <v>249</v>
      </c>
      <c r="B30" s="89" t="s">
        <v>48</v>
      </c>
      <c r="C30" s="90">
        <v>4</v>
      </c>
      <c r="D30" s="89" t="s">
        <v>115</v>
      </c>
      <c r="E30" s="89" t="s">
        <v>241</v>
      </c>
      <c r="F30" s="90">
        <v>120</v>
      </c>
      <c r="G30" s="90">
        <v>10</v>
      </c>
      <c r="H30" s="90">
        <v>31</v>
      </c>
      <c r="I30" s="90">
        <v>2</v>
      </c>
      <c r="J30" s="89">
        <v>163</v>
      </c>
      <c r="K30" s="89" t="s">
        <v>101</v>
      </c>
      <c r="L30" s="89">
        <v>3401280</v>
      </c>
      <c r="M30" s="89">
        <v>652</v>
      </c>
      <c r="N30" s="91"/>
    </row>
    <row r="31" spans="1:14" s="92" customFormat="1" ht="39" customHeight="1">
      <c r="A31" s="88" t="s">
        <v>361</v>
      </c>
      <c r="B31" s="89" t="s">
        <v>243</v>
      </c>
      <c r="C31" s="90">
        <v>4</v>
      </c>
      <c r="D31" s="89" t="s">
        <v>250</v>
      </c>
      <c r="E31" s="89" t="s">
        <v>241</v>
      </c>
      <c r="F31" s="90">
        <v>108</v>
      </c>
      <c r="G31" s="90">
        <v>8</v>
      </c>
      <c r="H31" s="90">
        <v>33</v>
      </c>
      <c r="I31" s="90">
        <v>2</v>
      </c>
      <c r="J31" s="89">
        <v>151</v>
      </c>
      <c r="K31" s="89" t="s">
        <v>101</v>
      </c>
      <c r="L31" s="89">
        <v>3401280</v>
      </c>
      <c r="M31" s="89">
        <v>604</v>
      </c>
      <c r="N31" s="91"/>
    </row>
    <row r="32" spans="1:14" s="273" customFormat="1" ht="16.2" customHeight="1">
      <c r="A32" s="264" t="s">
        <v>162</v>
      </c>
      <c r="B32" s="274"/>
      <c r="C32" s="275"/>
      <c r="D32" s="274"/>
      <c r="E32" s="274"/>
      <c r="F32" s="275"/>
      <c r="G32" s="275"/>
      <c r="H32" s="275"/>
      <c r="I32" s="275"/>
      <c r="J32" s="274"/>
      <c r="K32" s="274"/>
      <c r="L32" s="274"/>
      <c r="M32" s="274"/>
      <c r="N32" s="276"/>
    </row>
    <row r="33" spans="1:15" s="286" customFormat="1" ht="46.8" customHeight="1">
      <c r="A33" s="539" t="s">
        <v>190</v>
      </c>
      <c r="B33" s="539"/>
      <c r="C33" s="539"/>
      <c r="D33" s="539"/>
      <c r="E33" s="539"/>
      <c r="F33" s="539"/>
      <c r="G33" s="539"/>
      <c r="H33" s="539"/>
      <c r="I33" s="539"/>
      <c r="J33" s="539"/>
      <c r="K33" s="539"/>
      <c r="L33" s="539"/>
      <c r="M33" s="539"/>
      <c r="N33" s="539"/>
    </row>
    <row r="34" spans="1:15" s="271" customFormat="1" ht="20.25" customHeight="1">
      <c r="A34" s="540" t="s">
        <v>251</v>
      </c>
      <c r="B34" s="540"/>
      <c r="C34" s="540"/>
      <c r="D34" s="540"/>
      <c r="E34" s="540"/>
      <c r="F34" s="540"/>
      <c r="G34" s="540"/>
      <c r="H34" s="540"/>
      <c r="I34" s="540"/>
      <c r="J34" s="540"/>
      <c r="K34" s="540"/>
      <c r="L34" s="540"/>
      <c r="M34" s="540"/>
      <c r="N34" s="540"/>
    </row>
    <row r="35" spans="1:15" s="92" customFormat="1" ht="28.8" customHeight="1">
      <c r="A35" s="341" t="s">
        <v>252</v>
      </c>
      <c r="B35" s="89" t="s">
        <v>61</v>
      </c>
      <c r="C35" s="90">
        <v>3</v>
      </c>
      <c r="D35" s="89" t="s">
        <v>181</v>
      </c>
      <c r="E35" s="89" t="s">
        <v>116</v>
      </c>
      <c r="F35" s="90">
        <v>150</v>
      </c>
      <c r="G35" s="90">
        <v>25</v>
      </c>
      <c r="H35" s="90">
        <v>19</v>
      </c>
      <c r="I35" s="90">
        <v>1</v>
      </c>
      <c r="J35" s="89">
        <v>195</v>
      </c>
      <c r="K35" s="89" t="s">
        <v>356</v>
      </c>
      <c r="L35" s="89">
        <v>3401280</v>
      </c>
      <c r="M35" s="89">
        <v>585</v>
      </c>
      <c r="N35" s="476"/>
    </row>
    <row r="36" spans="1:15" s="92" customFormat="1" ht="28.8" customHeight="1">
      <c r="A36" s="88" t="s">
        <v>253</v>
      </c>
      <c r="B36" s="89" t="s">
        <v>50</v>
      </c>
      <c r="C36" s="90">
        <v>3</v>
      </c>
      <c r="D36" s="89" t="s">
        <v>181</v>
      </c>
      <c r="E36" s="89" t="s">
        <v>116</v>
      </c>
      <c r="F36" s="90">
        <v>200</v>
      </c>
      <c r="G36" s="90">
        <v>25</v>
      </c>
      <c r="H36" s="90">
        <v>14</v>
      </c>
      <c r="I36" s="90">
        <v>1</v>
      </c>
      <c r="J36" s="89">
        <v>240</v>
      </c>
      <c r="K36" s="89" t="s">
        <v>356</v>
      </c>
      <c r="L36" s="89">
        <v>3401280</v>
      </c>
      <c r="M36" s="89">
        <v>720</v>
      </c>
      <c r="N36" s="91"/>
    </row>
    <row r="37" spans="1:15" s="92" customFormat="1" ht="28.8" customHeight="1">
      <c r="A37" s="88" t="s">
        <v>254</v>
      </c>
      <c r="B37" s="89" t="s">
        <v>362</v>
      </c>
      <c r="C37" s="90">
        <v>3</v>
      </c>
      <c r="D37" s="89" t="s">
        <v>363</v>
      </c>
      <c r="E37" s="89" t="s">
        <v>116</v>
      </c>
      <c r="F37" s="90">
        <v>200</v>
      </c>
      <c r="G37" s="90">
        <v>25</v>
      </c>
      <c r="H37" s="90">
        <v>19</v>
      </c>
      <c r="I37" s="90">
        <v>1</v>
      </c>
      <c r="J37" s="89">
        <v>245</v>
      </c>
      <c r="K37" s="89" t="s">
        <v>356</v>
      </c>
      <c r="L37" s="89">
        <v>3401280</v>
      </c>
      <c r="M37" s="89">
        <v>735</v>
      </c>
      <c r="N37" s="91"/>
    </row>
    <row r="38" spans="1:15" s="273" customFormat="1" ht="17.25" customHeight="1">
      <c r="A38" s="264" t="s">
        <v>255</v>
      </c>
      <c r="B38" s="274"/>
      <c r="C38" s="275"/>
      <c r="D38" s="274"/>
      <c r="E38" s="274"/>
      <c r="F38" s="275"/>
      <c r="G38" s="275"/>
      <c r="H38" s="275"/>
      <c r="I38" s="275"/>
      <c r="J38" s="274"/>
      <c r="K38" s="274"/>
      <c r="L38" s="274"/>
      <c r="M38" s="274"/>
      <c r="N38" s="276"/>
    </row>
    <row r="39" spans="1:15" s="273" customFormat="1" ht="24" customHeight="1">
      <c r="A39" s="541" t="s">
        <v>364</v>
      </c>
      <c r="B39" s="542"/>
      <c r="C39" s="542"/>
      <c r="D39" s="542"/>
      <c r="E39" s="542"/>
      <c r="F39" s="542"/>
      <c r="G39" s="542"/>
      <c r="H39" s="542"/>
      <c r="I39" s="542"/>
      <c r="J39" s="542"/>
      <c r="K39" s="542"/>
      <c r="L39" s="542"/>
      <c r="M39" s="274"/>
      <c r="N39" s="276"/>
    </row>
    <row r="40" spans="1:15" s="92" customFormat="1" ht="28.8" customHeight="1">
      <c r="A40" s="88" t="s">
        <v>365</v>
      </c>
      <c r="B40" s="89" t="s">
        <v>96</v>
      </c>
      <c r="C40" s="90">
        <v>3</v>
      </c>
      <c r="D40" s="89" t="s">
        <v>115</v>
      </c>
      <c r="E40" s="89" t="s">
        <v>116</v>
      </c>
      <c r="F40" s="90">
        <v>105</v>
      </c>
      <c r="G40" s="90">
        <v>9</v>
      </c>
      <c r="H40" s="90">
        <v>24</v>
      </c>
      <c r="I40" s="90">
        <v>3</v>
      </c>
      <c r="J40" s="89">
        <v>141</v>
      </c>
      <c r="K40" s="89" t="s">
        <v>356</v>
      </c>
      <c r="L40" s="89">
        <v>3401280</v>
      </c>
      <c r="M40" s="89">
        <v>423</v>
      </c>
      <c r="N40" s="91"/>
    </row>
    <row r="41" spans="1:15" s="273" customFormat="1" ht="15.45" customHeight="1">
      <c r="A41" s="343" t="s">
        <v>366</v>
      </c>
      <c r="B41" s="274"/>
      <c r="C41" s="275"/>
      <c r="D41" s="274"/>
      <c r="E41" s="274"/>
      <c r="F41" s="275"/>
      <c r="G41" s="275"/>
      <c r="H41" s="275"/>
      <c r="I41" s="275"/>
      <c r="J41" s="274"/>
      <c r="K41" s="274"/>
      <c r="L41" s="274"/>
      <c r="M41" s="274"/>
      <c r="N41" s="276"/>
    </row>
    <row r="42" spans="1:15" s="284" customFormat="1" ht="42.6" customHeight="1">
      <c r="A42" s="543" t="s">
        <v>367</v>
      </c>
      <c r="B42" s="543"/>
      <c r="C42" s="543"/>
      <c r="D42" s="543"/>
      <c r="E42" s="543"/>
      <c r="F42" s="543"/>
      <c r="G42" s="543"/>
      <c r="H42" s="543"/>
      <c r="I42" s="543"/>
      <c r="J42" s="543"/>
      <c r="K42" s="543"/>
      <c r="L42" s="543"/>
      <c r="M42" s="543"/>
      <c r="N42" s="543"/>
    </row>
    <row r="43" spans="1:15" s="271" customFormat="1" ht="20.25" customHeight="1">
      <c r="A43" s="540" t="s">
        <v>368</v>
      </c>
      <c r="B43" s="540"/>
      <c r="C43" s="540"/>
      <c r="D43" s="540"/>
      <c r="E43" s="540"/>
      <c r="F43" s="540"/>
      <c r="G43" s="540"/>
      <c r="H43" s="540"/>
      <c r="I43" s="540"/>
      <c r="J43" s="540"/>
      <c r="K43" s="540"/>
      <c r="L43" s="540"/>
      <c r="M43" s="540"/>
      <c r="N43" s="540"/>
    </row>
    <row r="44" spans="1:15" s="92" customFormat="1" ht="28.8" customHeight="1">
      <c r="A44" s="88" t="s">
        <v>369</v>
      </c>
      <c r="B44" s="89" t="s">
        <v>370</v>
      </c>
      <c r="C44" s="90">
        <v>4</v>
      </c>
      <c r="D44" s="89" t="s">
        <v>371</v>
      </c>
      <c r="E44" s="89" t="s">
        <v>372</v>
      </c>
      <c r="F44" s="90">
        <v>100</v>
      </c>
      <c r="G44" s="90">
        <v>10</v>
      </c>
      <c r="H44" s="90">
        <v>18</v>
      </c>
      <c r="I44" s="90">
        <v>2</v>
      </c>
      <c r="J44" s="89">
        <v>130</v>
      </c>
      <c r="K44" s="89" t="s">
        <v>19</v>
      </c>
      <c r="L44" s="89">
        <v>3401280</v>
      </c>
      <c r="M44" s="89">
        <v>520</v>
      </c>
      <c r="N44" s="91"/>
    </row>
    <row r="45" spans="1:15" s="66" customFormat="1" ht="16.2" customHeight="1">
      <c r="A45" s="541" t="s">
        <v>161</v>
      </c>
      <c r="B45" s="542"/>
      <c r="C45" s="542"/>
      <c r="D45" s="542"/>
      <c r="E45" s="542"/>
      <c r="F45" s="542"/>
      <c r="G45" s="542"/>
      <c r="H45" s="542"/>
      <c r="I45" s="542"/>
      <c r="J45" s="542"/>
      <c r="K45" s="542"/>
      <c r="L45" s="542"/>
      <c r="M45" s="542"/>
      <c r="N45" s="544"/>
      <c r="O45" s="283"/>
    </row>
    <row r="46" spans="1:15" s="66" customFormat="1" ht="24.75" customHeight="1">
      <c r="A46" s="540" t="s">
        <v>373</v>
      </c>
      <c r="B46" s="540"/>
      <c r="C46" s="540"/>
      <c r="D46" s="540"/>
      <c r="E46" s="540"/>
      <c r="F46" s="540"/>
      <c r="G46" s="540"/>
      <c r="H46" s="540"/>
      <c r="I46" s="540"/>
      <c r="J46" s="540"/>
      <c r="K46" s="540"/>
      <c r="L46" s="540"/>
      <c r="M46" s="540"/>
      <c r="N46" s="540"/>
      <c r="O46" s="283"/>
    </row>
    <row r="47" spans="1:15" s="92" customFormat="1" ht="42" customHeight="1">
      <c r="A47" s="88" t="s">
        <v>374</v>
      </c>
      <c r="B47" s="89" t="s">
        <v>96</v>
      </c>
      <c r="C47" s="90">
        <v>3</v>
      </c>
      <c r="D47" s="89" t="s">
        <v>375</v>
      </c>
      <c r="E47" s="89" t="s">
        <v>376</v>
      </c>
      <c r="F47" s="90">
        <v>100</v>
      </c>
      <c r="G47" s="90">
        <v>10</v>
      </c>
      <c r="H47" s="90">
        <v>20</v>
      </c>
      <c r="I47" s="90">
        <v>2</v>
      </c>
      <c r="J47" s="89">
        <v>132</v>
      </c>
      <c r="K47" s="89" t="s">
        <v>19</v>
      </c>
      <c r="L47" s="89">
        <v>3401280</v>
      </c>
      <c r="M47" s="89">
        <v>396</v>
      </c>
      <c r="N47" s="91"/>
    </row>
    <row r="48" spans="1:15" s="92" customFormat="1" ht="40.200000000000003" customHeight="1">
      <c r="A48" s="88" t="s">
        <v>377</v>
      </c>
      <c r="B48" s="89" t="s">
        <v>50</v>
      </c>
      <c r="C48" s="90">
        <v>3</v>
      </c>
      <c r="D48" s="89" t="s">
        <v>378</v>
      </c>
      <c r="E48" s="89" t="s">
        <v>376</v>
      </c>
      <c r="F48" s="90">
        <v>100</v>
      </c>
      <c r="G48" s="90">
        <v>10</v>
      </c>
      <c r="H48" s="90">
        <v>23</v>
      </c>
      <c r="I48" s="90">
        <v>2</v>
      </c>
      <c r="J48" s="89">
        <v>135</v>
      </c>
      <c r="K48" s="89" t="s">
        <v>19</v>
      </c>
      <c r="L48" s="89">
        <v>3401280</v>
      </c>
      <c r="M48" s="89">
        <v>405</v>
      </c>
      <c r="N48" s="91"/>
    </row>
    <row r="49" spans="1:16" s="92" customFormat="1" ht="64.8" customHeight="1">
      <c r="A49" s="88" t="s">
        <v>374</v>
      </c>
      <c r="B49" s="89" t="s">
        <v>87</v>
      </c>
      <c r="C49" s="90">
        <v>3</v>
      </c>
      <c r="D49" s="89" t="s">
        <v>375</v>
      </c>
      <c r="E49" s="89" t="s">
        <v>379</v>
      </c>
      <c r="F49" s="90">
        <v>70</v>
      </c>
      <c r="G49" s="90">
        <v>9</v>
      </c>
      <c r="H49" s="90">
        <v>20</v>
      </c>
      <c r="I49" s="90">
        <v>2</v>
      </c>
      <c r="J49" s="89">
        <v>101</v>
      </c>
      <c r="K49" s="89" t="s">
        <v>19</v>
      </c>
      <c r="L49" s="89">
        <v>3401280</v>
      </c>
      <c r="M49" s="89">
        <v>303</v>
      </c>
      <c r="N49" s="91"/>
    </row>
    <row r="50" spans="1:16" s="66" customFormat="1" ht="18" customHeight="1">
      <c r="A50" s="264" t="s">
        <v>255</v>
      </c>
      <c r="B50" s="274"/>
      <c r="C50" s="274"/>
      <c r="D50" s="274"/>
      <c r="E50" s="274"/>
      <c r="F50" s="274"/>
      <c r="G50" s="274"/>
      <c r="H50" s="274"/>
      <c r="I50" s="274"/>
      <c r="J50" s="274"/>
      <c r="K50" s="274"/>
      <c r="L50" s="274"/>
      <c r="M50" s="274"/>
      <c r="N50" s="344"/>
      <c r="O50" s="283"/>
    </row>
    <row r="51" spans="1:16" s="92" customFormat="1" ht="40.200000000000003" customHeight="1">
      <c r="A51" s="88" t="s">
        <v>380</v>
      </c>
      <c r="B51" s="89" t="s">
        <v>109</v>
      </c>
      <c r="C51" s="90">
        <v>2</v>
      </c>
      <c r="D51" s="89" t="s">
        <v>22</v>
      </c>
      <c r="E51" s="89" t="s">
        <v>381</v>
      </c>
      <c r="F51" s="90">
        <v>200</v>
      </c>
      <c r="G51" s="90">
        <v>12</v>
      </c>
      <c r="H51" s="90">
        <v>20</v>
      </c>
      <c r="I51" s="90">
        <v>4</v>
      </c>
      <c r="J51" s="89">
        <f>I51+H51+G51+F51</f>
        <v>236</v>
      </c>
      <c r="K51" s="89"/>
      <c r="L51" s="89">
        <v>3401280</v>
      </c>
      <c r="M51" s="89">
        <v>472</v>
      </c>
      <c r="N51" s="91"/>
    </row>
    <row r="52" spans="1:16" s="92" customFormat="1" ht="40.200000000000003" customHeight="1">
      <c r="A52" s="88" t="s">
        <v>382</v>
      </c>
      <c r="B52" s="89" t="s">
        <v>96</v>
      </c>
      <c r="C52" s="90">
        <v>3</v>
      </c>
      <c r="D52" s="89" t="s">
        <v>115</v>
      </c>
      <c r="E52" s="89" t="s">
        <v>383</v>
      </c>
      <c r="F52" s="90">
        <v>155</v>
      </c>
      <c r="G52" s="90">
        <v>13</v>
      </c>
      <c r="H52" s="90">
        <v>31</v>
      </c>
      <c r="I52" s="90">
        <v>5</v>
      </c>
      <c r="J52" s="89">
        <v>204</v>
      </c>
      <c r="K52" s="89" t="s">
        <v>356</v>
      </c>
      <c r="L52" s="89">
        <v>3401280</v>
      </c>
      <c r="M52" s="89">
        <v>612</v>
      </c>
      <c r="N52" s="91"/>
    </row>
    <row r="53" spans="1:16" s="92" customFormat="1" ht="54" customHeight="1">
      <c r="A53" s="88" t="s">
        <v>384</v>
      </c>
      <c r="B53" s="89" t="s">
        <v>81</v>
      </c>
      <c r="C53" s="90">
        <v>2</v>
      </c>
      <c r="D53" s="89" t="s">
        <v>22</v>
      </c>
      <c r="E53" s="89" t="s">
        <v>385</v>
      </c>
      <c r="F53" s="90">
        <v>300</v>
      </c>
      <c r="G53" s="90">
        <v>16</v>
      </c>
      <c r="H53" s="90">
        <v>26</v>
      </c>
      <c r="I53" s="90">
        <v>6</v>
      </c>
      <c r="J53" s="89">
        <f t="shared" ref="J53:J58" si="0">I53+H53+G53+F53</f>
        <v>348</v>
      </c>
      <c r="K53" s="89"/>
      <c r="L53" s="89">
        <v>3401280</v>
      </c>
      <c r="M53" s="89">
        <v>696</v>
      </c>
      <c r="N53" s="91"/>
    </row>
    <row r="54" spans="1:16" s="92" customFormat="1" ht="75.599999999999994" customHeight="1">
      <c r="A54" s="88" t="s">
        <v>386</v>
      </c>
      <c r="B54" s="89" t="s">
        <v>159</v>
      </c>
      <c r="C54" s="90">
        <v>1</v>
      </c>
      <c r="D54" s="89" t="s">
        <v>387</v>
      </c>
      <c r="E54" s="89" t="s">
        <v>388</v>
      </c>
      <c r="F54" s="90">
        <v>400</v>
      </c>
      <c r="G54" s="90">
        <v>20</v>
      </c>
      <c r="H54" s="90">
        <v>45</v>
      </c>
      <c r="I54" s="90">
        <v>12</v>
      </c>
      <c r="J54" s="89">
        <f t="shared" si="0"/>
        <v>477</v>
      </c>
      <c r="K54" s="89"/>
      <c r="L54" s="89">
        <v>3401280</v>
      </c>
      <c r="M54" s="89">
        <v>477</v>
      </c>
      <c r="N54" s="91"/>
    </row>
    <row r="55" spans="1:16" s="92" customFormat="1" ht="51.6" customHeight="1">
      <c r="A55" s="88" t="s">
        <v>389</v>
      </c>
      <c r="B55" s="89" t="s">
        <v>95</v>
      </c>
      <c r="C55" s="90">
        <v>4</v>
      </c>
      <c r="D55" s="89" t="s">
        <v>390</v>
      </c>
      <c r="E55" s="89" t="s">
        <v>391</v>
      </c>
      <c r="F55" s="90">
        <v>180</v>
      </c>
      <c r="G55" s="90">
        <v>16</v>
      </c>
      <c r="H55" s="90">
        <v>20</v>
      </c>
      <c r="I55" s="90">
        <v>8</v>
      </c>
      <c r="J55" s="89">
        <f t="shared" si="0"/>
        <v>224</v>
      </c>
      <c r="K55" s="89" t="s">
        <v>19</v>
      </c>
      <c r="L55" s="89">
        <v>3401280</v>
      </c>
      <c r="M55" s="89">
        <v>500</v>
      </c>
      <c r="N55" s="91"/>
    </row>
    <row r="56" spans="1:16" s="92" customFormat="1" ht="49.2" customHeight="1">
      <c r="A56" s="88" t="s">
        <v>392</v>
      </c>
      <c r="B56" s="89" t="s">
        <v>48</v>
      </c>
      <c r="C56" s="90">
        <v>3</v>
      </c>
      <c r="D56" s="89" t="s">
        <v>387</v>
      </c>
      <c r="E56" s="89" t="s">
        <v>393</v>
      </c>
      <c r="F56" s="90">
        <v>300</v>
      </c>
      <c r="G56" s="90">
        <v>16</v>
      </c>
      <c r="H56" s="90">
        <v>26</v>
      </c>
      <c r="I56" s="90">
        <v>8</v>
      </c>
      <c r="J56" s="89">
        <f t="shared" si="0"/>
        <v>350</v>
      </c>
      <c r="K56" s="89"/>
      <c r="L56" s="89">
        <v>3401280</v>
      </c>
      <c r="M56" s="89">
        <v>1050</v>
      </c>
      <c r="N56" s="91"/>
    </row>
    <row r="57" spans="1:16" s="92" customFormat="1" ht="79.8" customHeight="1">
      <c r="A57" s="88" t="s">
        <v>394</v>
      </c>
      <c r="B57" s="89" t="s">
        <v>78</v>
      </c>
      <c r="C57" s="90">
        <v>2</v>
      </c>
      <c r="D57" s="89" t="s">
        <v>22</v>
      </c>
      <c r="E57" s="89" t="s">
        <v>395</v>
      </c>
      <c r="F57" s="90">
        <v>350</v>
      </c>
      <c r="G57" s="90">
        <v>26</v>
      </c>
      <c r="H57" s="90">
        <v>36</v>
      </c>
      <c r="I57" s="90">
        <v>10</v>
      </c>
      <c r="J57" s="89">
        <f t="shared" si="0"/>
        <v>422</v>
      </c>
      <c r="K57" s="89" t="s">
        <v>15</v>
      </c>
      <c r="L57" s="89">
        <v>3401280</v>
      </c>
      <c r="M57" s="89">
        <v>480</v>
      </c>
      <c r="N57" s="91"/>
    </row>
    <row r="58" spans="1:16" s="92" customFormat="1" ht="40.200000000000003" customHeight="1">
      <c r="A58" s="88" t="s">
        <v>396</v>
      </c>
      <c r="B58" s="89" t="s">
        <v>87</v>
      </c>
      <c r="C58" s="90">
        <v>3</v>
      </c>
      <c r="D58" s="89" t="s">
        <v>22</v>
      </c>
      <c r="E58" s="89" t="s">
        <v>397</v>
      </c>
      <c r="F58" s="90">
        <v>100</v>
      </c>
      <c r="G58" s="90">
        <v>12</v>
      </c>
      <c r="H58" s="90">
        <v>34</v>
      </c>
      <c r="I58" s="90">
        <v>4</v>
      </c>
      <c r="J58" s="89">
        <f t="shared" si="0"/>
        <v>150</v>
      </c>
      <c r="K58" s="89" t="s">
        <v>19</v>
      </c>
      <c r="L58" s="89">
        <v>3401280</v>
      </c>
      <c r="M58" s="89">
        <v>411</v>
      </c>
      <c r="N58" s="91"/>
    </row>
    <row r="59" spans="1:16" s="66" customFormat="1" ht="17.25" customHeight="1">
      <c r="A59" s="264" t="s">
        <v>398</v>
      </c>
      <c r="B59" s="274"/>
      <c r="C59" s="274"/>
      <c r="D59" s="274"/>
      <c r="E59" s="274"/>
      <c r="F59" s="274"/>
      <c r="G59" s="274"/>
      <c r="H59" s="274"/>
      <c r="I59" s="274"/>
      <c r="J59" s="274"/>
      <c r="K59" s="274"/>
      <c r="L59" s="274"/>
      <c r="M59" s="274"/>
      <c r="N59" s="344"/>
      <c r="O59" s="283"/>
    </row>
    <row r="60" spans="1:16" s="349" customFormat="1" ht="13.8">
      <c r="A60" s="345" t="s">
        <v>545</v>
      </c>
      <c r="B60" s="346"/>
      <c r="C60" s="346"/>
      <c r="D60" s="548" t="s">
        <v>547</v>
      </c>
      <c r="E60" s="548"/>
      <c r="F60" s="347"/>
      <c r="G60" s="347"/>
      <c r="H60" s="347"/>
      <c r="I60" s="347"/>
      <c r="J60" s="347"/>
      <c r="K60" s="347"/>
      <c r="L60" s="347"/>
      <c r="M60" s="347"/>
      <c r="N60" s="348"/>
    </row>
    <row r="61" spans="1:16" customFormat="1" ht="13.95" customHeight="1">
      <c r="A61" s="96"/>
      <c r="B61" s="96"/>
      <c r="C61" s="96"/>
      <c r="D61" s="97"/>
      <c r="E61" s="98"/>
      <c r="F61" s="96"/>
      <c r="G61" s="96"/>
      <c r="H61" s="96"/>
      <c r="I61" s="96"/>
      <c r="J61" s="96"/>
      <c r="K61" s="96"/>
      <c r="L61" s="96"/>
      <c r="M61" s="96"/>
      <c r="N61" s="99"/>
    </row>
    <row r="62" spans="1:16" s="33" customFormat="1" ht="12" customHeight="1">
      <c r="A62" s="549" t="s">
        <v>117</v>
      </c>
      <c r="B62" s="549"/>
      <c r="C62" s="549"/>
      <c r="D62" s="549"/>
      <c r="E62" s="549"/>
      <c r="F62" s="549"/>
      <c r="G62" s="549"/>
      <c r="H62" s="549"/>
      <c r="I62" s="549"/>
      <c r="J62" s="549"/>
      <c r="K62" s="549"/>
      <c r="L62" s="549"/>
      <c r="M62" s="549"/>
      <c r="N62" s="549"/>
      <c r="O62" s="549"/>
    </row>
    <row r="63" spans="1:16" s="100" customFormat="1" ht="81.75" hidden="1" customHeight="1">
      <c r="N63" s="101"/>
    </row>
    <row r="64" spans="1:16" s="102" customFormat="1" ht="72" hidden="1" customHeight="1">
      <c r="A64" s="102" t="s">
        <v>118</v>
      </c>
      <c r="J64" s="550" t="s">
        <v>119</v>
      </c>
      <c r="K64" s="550"/>
      <c r="L64" s="550"/>
      <c r="M64" s="550"/>
      <c r="N64" s="550"/>
      <c r="O64" s="103"/>
      <c r="P64" s="104"/>
    </row>
    <row r="65" spans="4:5" s="100" customFormat="1" hidden="1"/>
    <row r="66" spans="4:5" s="100" customFormat="1" ht="16.5" customHeight="1">
      <c r="D66" s="136"/>
      <c r="E66" s="136"/>
    </row>
    <row r="67" spans="4:5" s="100" customFormat="1"/>
    <row r="68" spans="4:5" s="100" customFormat="1"/>
    <row r="69" spans="4:5" s="100" customFormat="1"/>
    <row r="70" spans="4:5" s="100" customFormat="1"/>
    <row r="71" spans="4:5" s="100" customFormat="1"/>
    <row r="72" spans="4:5" s="100" customFormat="1"/>
    <row r="73" spans="4:5" s="100" customFormat="1"/>
    <row r="74" spans="4:5" s="100" customFormat="1"/>
    <row r="75" spans="4:5" s="100" customFormat="1"/>
    <row r="76" spans="4:5" s="100" customFormat="1"/>
    <row r="77" spans="4:5" s="100" customFormat="1"/>
    <row r="78" spans="4:5" s="100" customFormat="1"/>
    <row r="79" spans="4:5" s="100" customFormat="1"/>
    <row r="80" spans="4:5" s="100" customFormat="1"/>
    <row r="81" spans="1:15" s="100" customFormat="1"/>
    <row r="82" spans="1:15" s="100" customFormat="1"/>
    <row r="83" spans="1:15" s="100" customFormat="1"/>
    <row r="84" spans="1:15">
      <c r="A84" s="100"/>
      <c r="B84" s="100"/>
      <c r="C84" s="100"/>
      <c r="D84" s="100"/>
      <c r="E84" s="100"/>
      <c r="F84" s="100"/>
      <c r="G84" s="100"/>
      <c r="H84" s="100"/>
      <c r="I84" s="100"/>
      <c r="J84" s="100"/>
      <c r="K84" s="100"/>
      <c r="L84" s="100"/>
      <c r="M84" s="100"/>
      <c r="N84" s="100"/>
      <c r="O84" s="100"/>
    </row>
    <row r="85" spans="1:15">
      <c r="N85" s="105"/>
    </row>
    <row r="86" spans="1:15">
      <c r="N86" s="105"/>
    </row>
    <row r="87" spans="1:15">
      <c r="N87" s="105"/>
    </row>
    <row r="88" spans="1:15">
      <c r="N88" s="105"/>
    </row>
    <row r="89" spans="1:15">
      <c r="N89" s="105"/>
    </row>
    <row r="90" spans="1:15">
      <c r="N90" s="105"/>
    </row>
    <row r="91" spans="1:15">
      <c r="N91" s="105"/>
    </row>
    <row r="92" spans="1:15">
      <c r="N92" s="105"/>
    </row>
    <row r="93" spans="1:15">
      <c r="N93" s="105"/>
    </row>
    <row r="94" spans="1:15">
      <c r="N94" s="105"/>
    </row>
    <row r="95" spans="1:15">
      <c r="N95" s="105"/>
    </row>
    <row r="96" spans="1:15">
      <c r="N96" s="105"/>
    </row>
    <row r="97" spans="14:14">
      <c r="N97" s="105"/>
    </row>
    <row r="98" spans="14:14">
      <c r="N98" s="105"/>
    </row>
    <row r="99" spans="14:14">
      <c r="N99" s="105"/>
    </row>
    <row r="100" spans="14:14">
      <c r="N100" s="105"/>
    </row>
    <row r="101" spans="14:14">
      <c r="N101" s="105"/>
    </row>
    <row r="102" spans="14:14">
      <c r="N102" s="105"/>
    </row>
    <row r="103" spans="14:14">
      <c r="N103" s="105"/>
    </row>
    <row r="104" spans="14:14">
      <c r="N104" s="105"/>
    </row>
    <row r="105" spans="14:14">
      <c r="N105" s="105"/>
    </row>
    <row r="106" spans="14:14">
      <c r="N106" s="105"/>
    </row>
    <row r="107" spans="14:14">
      <c r="N107" s="105"/>
    </row>
    <row r="108" spans="14:14">
      <c r="N108" s="105"/>
    </row>
    <row r="109" spans="14:14">
      <c r="N109" s="105"/>
    </row>
    <row r="110" spans="14:14">
      <c r="N110" s="105"/>
    </row>
    <row r="111" spans="14:14">
      <c r="N111" s="105"/>
    </row>
    <row r="112" spans="14:14">
      <c r="N112" s="105"/>
    </row>
    <row r="113" spans="14:14">
      <c r="N113" s="105"/>
    </row>
    <row r="114" spans="14:14">
      <c r="N114" s="105"/>
    </row>
    <row r="115" spans="14:14">
      <c r="N115" s="105"/>
    </row>
    <row r="116" spans="14:14">
      <c r="N116" s="105"/>
    </row>
    <row r="117" spans="14:14">
      <c r="N117" s="105"/>
    </row>
    <row r="118" spans="14:14">
      <c r="N118" s="105"/>
    </row>
    <row r="119" spans="14:14">
      <c r="N119" s="105"/>
    </row>
    <row r="120" spans="14:14">
      <c r="N120" s="105"/>
    </row>
    <row r="121" spans="14:14">
      <c r="N121" s="105"/>
    </row>
    <row r="122" spans="14:14">
      <c r="N122" s="105"/>
    </row>
    <row r="123" spans="14:14">
      <c r="N123" s="105"/>
    </row>
    <row r="124" spans="14:14">
      <c r="N124" s="105"/>
    </row>
    <row r="125" spans="14:14">
      <c r="N125" s="105"/>
    </row>
    <row r="126" spans="14:14">
      <c r="N126" s="105"/>
    </row>
    <row r="127" spans="14:14">
      <c r="N127" s="105"/>
    </row>
    <row r="128" spans="14:14">
      <c r="N128" s="105"/>
    </row>
    <row r="129" spans="14:14">
      <c r="N129" s="105"/>
    </row>
    <row r="130" spans="14:14">
      <c r="N130" s="105"/>
    </row>
    <row r="131" spans="14:14">
      <c r="N131" s="105"/>
    </row>
    <row r="132" spans="14:14">
      <c r="N132" s="105"/>
    </row>
    <row r="133" spans="14:14">
      <c r="N133" s="105"/>
    </row>
    <row r="134" spans="14:14">
      <c r="N134" s="105"/>
    </row>
    <row r="135" spans="14:14">
      <c r="N135" s="105"/>
    </row>
    <row r="136" spans="14:14">
      <c r="N136" s="105"/>
    </row>
    <row r="137" spans="14:14">
      <c r="N137" s="105"/>
    </row>
    <row r="138" spans="14:14">
      <c r="N138" s="105"/>
    </row>
    <row r="139" spans="14:14">
      <c r="N139" s="105"/>
    </row>
    <row r="140" spans="14:14">
      <c r="N140" s="105"/>
    </row>
    <row r="141" spans="14:14">
      <c r="N141" s="105"/>
    </row>
    <row r="142" spans="14:14">
      <c r="N142" s="105"/>
    </row>
    <row r="143" spans="14:14">
      <c r="N143" s="105"/>
    </row>
    <row r="144" spans="14:14">
      <c r="N144" s="105"/>
    </row>
    <row r="145" spans="14:14">
      <c r="N145" s="105"/>
    </row>
    <row r="146" spans="14:14">
      <c r="N146" s="105"/>
    </row>
    <row r="147" spans="14:14">
      <c r="N147" s="105"/>
    </row>
    <row r="148" spans="14:14">
      <c r="N148" s="105"/>
    </row>
    <row r="149" spans="14:14">
      <c r="N149" s="105"/>
    </row>
    <row r="150" spans="14:14">
      <c r="N150" s="105"/>
    </row>
    <row r="151" spans="14:14">
      <c r="N151" s="105"/>
    </row>
    <row r="152" spans="14:14">
      <c r="N152" s="105"/>
    </row>
    <row r="153" spans="14:14">
      <c r="N153" s="105"/>
    </row>
    <row r="154" spans="14:14">
      <c r="N154" s="105"/>
    </row>
    <row r="155" spans="14:14">
      <c r="N155" s="105"/>
    </row>
    <row r="156" spans="14:14">
      <c r="N156" s="105"/>
    </row>
    <row r="157" spans="14:14">
      <c r="N157" s="105"/>
    </row>
    <row r="158" spans="14:14">
      <c r="N158" s="105"/>
    </row>
    <row r="159" spans="14:14">
      <c r="N159" s="105"/>
    </row>
    <row r="160" spans="14:14">
      <c r="N160" s="105"/>
    </row>
    <row r="161" spans="14:14">
      <c r="N161" s="105"/>
    </row>
    <row r="162" spans="14:14">
      <c r="N162" s="105"/>
    </row>
    <row r="163" spans="14:14">
      <c r="N163" s="105"/>
    </row>
    <row r="164" spans="14:14">
      <c r="N164" s="105"/>
    </row>
    <row r="165" spans="14:14">
      <c r="N165" s="105"/>
    </row>
    <row r="166" spans="14:14">
      <c r="N166" s="105"/>
    </row>
  </sheetData>
  <mergeCells count="31">
    <mergeCell ref="D60:E60"/>
    <mergeCell ref="A62:O62"/>
    <mergeCell ref="J64:N64"/>
    <mergeCell ref="K2:N2"/>
    <mergeCell ref="A4:N4"/>
    <mergeCell ref="A9:O9"/>
    <mergeCell ref="A10:O10"/>
    <mergeCell ref="A8:O8"/>
    <mergeCell ref="A5:A6"/>
    <mergeCell ref="B5:B6"/>
    <mergeCell ref="C5:C6"/>
    <mergeCell ref="F5:J5"/>
    <mergeCell ref="K5:K6"/>
    <mergeCell ref="L5:L6"/>
    <mergeCell ref="M5:M6"/>
    <mergeCell ref="N5:N6"/>
    <mergeCell ref="A11:N11"/>
    <mergeCell ref="A12:M12"/>
    <mergeCell ref="A13:N13"/>
    <mergeCell ref="A19:N19"/>
    <mergeCell ref="D6:E6"/>
    <mergeCell ref="A39:L39"/>
    <mergeCell ref="A42:N42"/>
    <mergeCell ref="A43:N43"/>
    <mergeCell ref="A45:N45"/>
    <mergeCell ref="A46:N46"/>
    <mergeCell ref="A22:N22"/>
    <mergeCell ref="A25:N25"/>
    <mergeCell ref="A28:N29"/>
    <mergeCell ref="A33:N33"/>
    <mergeCell ref="A34:N34"/>
  </mergeCells>
  <printOptions horizontalCentered="1"/>
  <pageMargins left="0.23622047244094491" right="0.23622047244094491" top="1.1023622047244095" bottom="0.39370078740157483" header="0.94488188976377963" footer="0.23622047244094491"/>
  <pageSetup paperSize="9" scale="90" firstPageNumber="2" orientation="landscape" useFirstPageNumber="1" r:id="rId1"/>
  <headerFooter differentFirst="1" alignWithMargins="0">
    <oddHeader xml:space="preserve">&amp;C&amp;9&amp;P-1 </oddHeader>
    <oddFooter>&amp;R&amp;8ГО "ФСТ "Спартак"</oddFooter>
  </headerFooter>
  <rowBreaks count="2" manualBreakCount="2">
    <brk id="21" max="13" man="1"/>
    <brk id="41"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W157"/>
  <sheetViews>
    <sheetView view="pageBreakPreview" zoomScale="120" zoomScaleNormal="100" zoomScaleSheetLayoutView="120" workbookViewId="0">
      <selection activeCell="S52" sqref="S51:S52"/>
    </sheetView>
  </sheetViews>
  <sheetFormatPr defaultColWidth="9.109375" defaultRowHeight="13.2"/>
  <cols>
    <col min="1" max="1" width="38.33203125" style="105" customWidth="1"/>
    <col min="2" max="2" width="11" style="105" customWidth="1"/>
    <col min="3" max="3" width="5.33203125" style="210" customWidth="1"/>
    <col min="4" max="4" width="15.44140625" style="105" customWidth="1"/>
    <col min="5" max="5" width="17.6640625" style="105" customWidth="1"/>
    <col min="6" max="6" width="6" style="105" customWidth="1"/>
    <col min="7" max="7" width="5.88671875" style="105" customWidth="1"/>
    <col min="8" max="8" width="6.6640625" style="105" customWidth="1"/>
    <col min="9" max="9" width="6.5546875" style="105" customWidth="1"/>
    <col min="10" max="10" width="6.6640625" style="105" customWidth="1"/>
    <col min="11" max="11" width="5" style="103" customWidth="1"/>
    <col min="12" max="12" width="8.44140625" style="103" customWidth="1"/>
    <col min="13" max="13" width="7.5546875" style="103" customWidth="1"/>
    <col min="14" max="14" width="7.5546875" style="105" hidden="1" customWidth="1"/>
    <col min="15" max="15" width="8.44140625" style="106" customWidth="1"/>
    <col min="16" max="16" width="5.109375" style="105" hidden="1" customWidth="1"/>
    <col min="17" max="18" width="0" style="105" hidden="1" customWidth="1"/>
    <col min="19" max="16384" width="9.109375" style="105"/>
  </cols>
  <sheetData>
    <row r="1" spans="1:257" s="207" customFormat="1" ht="18" customHeight="1">
      <c r="C1" s="248"/>
      <c r="J1" s="56"/>
      <c r="K1" s="554" t="s">
        <v>64</v>
      </c>
      <c r="L1" s="554"/>
      <c r="M1" s="554"/>
      <c r="N1" s="554"/>
      <c r="O1" s="554"/>
    </row>
    <row r="2" spans="1:257" s="207" customFormat="1" ht="51.75" customHeight="1">
      <c r="B2" s="56"/>
      <c r="C2" s="248"/>
      <c r="E2" s="209"/>
      <c r="F2" s="56"/>
      <c r="G2" s="56"/>
      <c r="H2" s="56"/>
      <c r="I2" s="56"/>
      <c r="J2" s="56"/>
      <c r="K2" s="509" t="s">
        <v>264</v>
      </c>
      <c r="L2" s="509"/>
      <c r="M2" s="509"/>
      <c r="N2" s="509"/>
      <c r="O2" s="509"/>
      <c r="Q2" s="171"/>
    </row>
    <row r="3" spans="1:257" s="207" customFormat="1" ht="15.75" customHeight="1">
      <c r="B3" s="56"/>
      <c r="C3" s="248"/>
      <c r="E3" s="209"/>
      <c r="F3" s="56"/>
      <c r="G3" s="56"/>
      <c r="H3" s="56"/>
      <c r="I3" s="56"/>
      <c r="J3" s="56"/>
      <c r="K3" s="56"/>
      <c r="L3" s="213"/>
      <c r="M3" s="213"/>
      <c r="N3" s="208"/>
    </row>
    <row r="4" spans="1:257" s="214" customFormat="1" ht="29.25" customHeight="1" thickBot="1">
      <c r="A4" s="508" t="s">
        <v>261</v>
      </c>
      <c r="B4" s="508"/>
      <c r="C4" s="508"/>
      <c r="D4" s="508"/>
      <c r="E4" s="508"/>
      <c r="F4" s="508"/>
      <c r="G4" s="508"/>
      <c r="H4" s="508"/>
      <c r="I4" s="508"/>
      <c r="J4" s="508"/>
      <c r="K4" s="508"/>
      <c r="L4" s="508"/>
      <c r="M4" s="508"/>
      <c r="N4" s="508"/>
      <c r="O4" s="508"/>
    </row>
    <row r="5" spans="1:257" s="83" customFormat="1" ht="24" customHeight="1" thickBot="1">
      <c r="A5" s="525" t="s">
        <v>0</v>
      </c>
      <c r="B5" s="527" t="s">
        <v>65</v>
      </c>
      <c r="C5" s="563" t="s">
        <v>66</v>
      </c>
      <c r="D5" s="57" t="s">
        <v>67</v>
      </c>
      <c r="E5" s="58" t="s">
        <v>3</v>
      </c>
      <c r="F5" s="489" t="s">
        <v>68</v>
      </c>
      <c r="G5" s="514"/>
      <c r="H5" s="514"/>
      <c r="I5" s="514"/>
      <c r="J5" s="490"/>
      <c r="K5" s="529" t="s">
        <v>4</v>
      </c>
      <c r="L5" s="527" t="s">
        <v>5</v>
      </c>
      <c r="M5" s="527" t="s">
        <v>6</v>
      </c>
      <c r="N5" s="169"/>
      <c r="O5" s="527" t="s">
        <v>8</v>
      </c>
    </row>
    <row r="6" spans="1:257" s="83" customFormat="1" ht="24" customHeight="1" thickBot="1">
      <c r="A6" s="526"/>
      <c r="B6" s="528"/>
      <c r="C6" s="564"/>
      <c r="D6" s="489" t="s">
        <v>9</v>
      </c>
      <c r="E6" s="490"/>
      <c r="F6" s="60" t="s">
        <v>10</v>
      </c>
      <c r="G6" s="60" t="s">
        <v>11</v>
      </c>
      <c r="H6" s="61" t="s">
        <v>70</v>
      </c>
      <c r="I6" s="60" t="s">
        <v>12</v>
      </c>
      <c r="J6" s="60" t="s">
        <v>13</v>
      </c>
      <c r="K6" s="530"/>
      <c r="L6" s="528"/>
      <c r="M6" s="528"/>
      <c r="N6" s="170"/>
      <c r="O6" s="528"/>
    </row>
    <row r="7" spans="1:257" s="83" customFormat="1" ht="7.95" customHeight="1" thickBot="1">
      <c r="A7" s="84"/>
      <c r="B7" s="84"/>
      <c r="C7" s="248"/>
      <c r="D7" s="84"/>
      <c r="E7" s="84"/>
      <c r="F7" s="84"/>
      <c r="G7" s="84"/>
      <c r="H7" s="84"/>
      <c r="I7" s="84"/>
      <c r="J7" s="84"/>
      <c r="K7" s="84"/>
      <c r="L7" s="84"/>
      <c r="M7" s="84"/>
      <c r="N7" s="84"/>
      <c r="O7" s="84"/>
    </row>
    <row r="8" spans="1:257" s="85" customFormat="1" ht="20.25" customHeight="1">
      <c r="A8" s="551" t="s">
        <v>113</v>
      </c>
      <c r="B8" s="551"/>
      <c r="C8" s="551"/>
      <c r="D8" s="551"/>
      <c r="E8" s="551"/>
      <c r="F8" s="551"/>
      <c r="G8" s="551"/>
      <c r="H8" s="551"/>
      <c r="I8" s="551"/>
      <c r="J8" s="551"/>
      <c r="K8" s="551"/>
      <c r="L8" s="551"/>
      <c r="M8" s="551"/>
      <c r="N8" s="551"/>
      <c r="O8" s="551"/>
      <c r="P8" s="553"/>
    </row>
    <row r="9" spans="1:257" s="86" customFormat="1" ht="22.95" customHeight="1">
      <c r="A9" s="551" t="s">
        <v>157</v>
      </c>
      <c r="B9" s="551"/>
      <c r="C9" s="551"/>
      <c r="D9" s="551"/>
      <c r="E9" s="551"/>
      <c r="F9" s="551"/>
      <c r="G9" s="551"/>
      <c r="H9" s="551"/>
      <c r="I9" s="551"/>
      <c r="J9" s="551"/>
      <c r="K9" s="551"/>
      <c r="L9" s="551"/>
      <c r="M9" s="551"/>
      <c r="N9" s="551"/>
      <c r="O9" s="551"/>
      <c r="P9" s="551"/>
    </row>
    <row r="10" spans="1:257" customFormat="1" ht="18" customHeight="1">
      <c r="A10" s="555" t="s">
        <v>120</v>
      </c>
      <c r="B10" s="555"/>
      <c r="C10" s="555"/>
      <c r="D10" s="555"/>
      <c r="E10" s="555"/>
      <c r="F10" s="555"/>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5"/>
      <c r="AY10" s="555"/>
      <c r="AZ10" s="555"/>
      <c r="BA10" s="555"/>
      <c r="BB10" s="555"/>
      <c r="BC10" s="555"/>
      <c r="BD10" s="555"/>
      <c r="BE10" s="555"/>
      <c r="BF10" s="555"/>
      <c r="BG10" s="555"/>
      <c r="BH10" s="555"/>
      <c r="BI10" s="555"/>
      <c r="BJ10" s="555"/>
      <c r="BK10" s="555"/>
      <c r="BL10" s="555"/>
      <c r="BM10" s="555"/>
      <c r="BN10" s="555"/>
      <c r="BO10" s="555"/>
      <c r="BP10" s="555"/>
      <c r="BQ10" s="555"/>
      <c r="BR10" s="555"/>
      <c r="BS10" s="555"/>
      <c r="BT10" s="555"/>
      <c r="BU10" s="555"/>
      <c r="BV10" s="555"/>
      <c r="BW10" s="555"/>
      <c r="BX10" s="555"/>
      <c r="BY10" s="555"/>
      <c r="BZ10" s="555"/>
      <c r="CA10" s="555"/>
      <c r="CB10" s="555"/>
      <c r="CC10" s="555"/>
      <c r="CD10" s="555"/>
      <c r="CE10" s="555"/>
      <c r="CF10" s="555"/>
      <c r="CG10" s="555"/>
      <c r="CH10" s="555"/>
      <c r="CI10" s="555"/>
      <c r="CJ10" s="555"/>
      <c r="CK10" s="555"/>
      <c r="CL10" s="555"/>
      <c r="CM10" s="555"/>
      <c r="CN10" s="555"/>
      <c r="CO10" s="555"/>
      <c r="CP10" s="555"/>
      <c r="CQ10" s="555"/>
      <c r="CR10" s="555"/>
      <c r="CS10" s="555"/>
      <c r="CT10" s="555"/>
      <c r="CU10" s="555"/>
      <c r="CV10" s="555"/>
      <c r="CW10" s="555"/>
      <c r="CX10" s="555"/>
      <c r="CY10" s="555"/>
      <c r="CZ10" s="555"/>
      <c r="DA10" s="555"/>
      <c r="DB10" s="555"/>
      <c r="DC10" s="555"/>
      <c r="DD10" s="555"/>
      <c r="DE10" s="555"/>
      <c r="DF10" s="555"/>
      <c r="DG10" s="555"/>
      <c r="DH10" s="555"/>
      <c r="DI10" s="555"/>
      <c r="DJ10" s="555"/>
      <c r="DK10" s="555"/>
      <c r="DL10" s="555"/>
      <c r="DM10" s="555"/>
      <c r="DN10" s="555"/>
      <c r="DO10" s="555"/>
      <c r="DP10" s="555"/>
      <c r="DQ10" s="555"/>
      <c r="DR10" s="555"/>
      <c r="DS10" s="555"/>
      <c r="DT10" s="555"/>
      <c r="DU10" s="555"/>
      <c r="DV10" s="555"/>
      <c r="DW10" s="555"/>
      <c r="DX10" s="555"/>
      <c r="DY10" s="555"/>
      <c r="DZ10" s="555"/>
      <c r="EA10" s="555"/>
      <c r="EB10" s="555"/>
      <c r="EC10" s="555"/>
      <c r="ED10" s="555"/>
      <c r="EE10" s="555"/>
      <c r="EF10" s="555"/>
      <c r="EG10" s="555"/>
      <c r="EH10" s="555"/>
      <c r="EI10" s="555"/>
      <c r="EJ10" s="555"/>
      <c r="EK10" s="555"/>
      <c r="EL10" s="555"/>
      <c r="EM10" s="555"/>
      <c r="EN10" s="555"/>
      <c r="EO10" s="555"/>
      <c r="EP10" s="555"/>
      <c r="EQ10" s="555"/>
      <c r="ER10" s="555"/>
      <c r="ES10" s="555"/>
      <c r="ET10" s="555"/>
      <c r="EU10" s="555"/>
      <c r="EV10" s="555"/>
      <c r="EW10" s="555"/>
      <c r="EX10" s="555"/>
      <c r="EY10" s="555"/>
      <c r="EZ10" s="555"/>
      <c r="FA10" s="555"/>
      <c r="FB10" s="555"/>
      <c r="FC10" s="555"/>
      <c r="FD10" s="555"/>
      <c r="FE10" s="555"/>
      <c r="FF10" s="555"/>
      <c r="FG10" s="555"/>
      <c r="FH10" s="555"/>
      <c r="FI10" s="555"/>
      <c r="FJ10" s="555"/>
      <c r="FK10" s="555"/>
      <c r="FL10" s="555"/>
      <c r="FM10" s="555"/>
      <c r="FN10" s="555"/>
      <c r="FO10" s="555"/>
      <c r="FP10" s="555"/>
      <c r="FQ10" s="555"/>
      <c r="FR10" s="555"/>
      <c r="FS10" s="555"/>
      <c r="FT10" s="555"/>
      <c r="FU10" s="555"/>
      <c r="FV10" s="555"/>
      <c r="FW10" s="555"/>
      <c r="FX10" s="555"/>
      <c r="FY10" s="555"/>
      <c r="FZ10" s="555"/>
      <c r="GA10" s="555"/>
      <c r="GB10" s="555"/>
      <c r="GC10" s="555"/>
      <c r="GD10" s="555"/>
      <c r="GE10" s="555"/>
      <c r="GF10" s="555"/>
      <c r="GG10" s="555"/>
      <c r="GH10" s="555"/>
      <c r="GI10" s="555"/>
      <c r="GJ10" s="555"/>
      <c r="GK10" s="555"/>
      <c r="GL10" s="555"/>
      <c r="GM10" s="555"/>
      <c r="GN10" s="555"/>
      <c r="GO10" s="555"/>
      <c r="GP10" s="555"/>
      <c r="GQ10" s="555"/>
      <c r="GR10" s="555"/>
      <c r="GS10" s="555"/>
      <c r="GT10" s="555"/>
      <c r="GU10" s="555"/>
      <c r="GV10" s="555"/>
      <c r="GW10" s="555"/>
      <c r="GX10" s="555"/>
      <c r="GY10" s="555"/>
      <c r="GZ10" s="555"/>
      <c r="HA10" s="555"/>
      <c r="HB10" s="555"/>
      <c r="HC10" s="555"/>
      <c r="HD10" s="555"/>
      <c r="HE10" s="555"/>
      <c r="HF10" s="555"/>
      <c r="HG10" s="555"/>
      <c r="HH10" s="555"/>
      <c r="HI10" s="555"/>
      <c r="HJ10" s="555"/>
      <c r="HK10" s="555"/>
      <c r="HL10" s="555"/>
      <c r="HM10" s="555"/>
      <c r="HN10" s="555"/>
      <c r="HO10" s="555"/>
      <c r="HP10" s="555"/>
      <c r="HQ10" s="555"/>
      <c r="HR10" s="555"/>
      <c r="HS10" s="555"/>
      <c r="HT10" s="555"/>
      <c r="HU10" s="555"/>
      <c r="HV10" s="555"/>
      <c r="HW10" s="555"/>
      <c r="HX10" s="555"/>
      <c r="HY10" s="555"/>
      <c r="HZ10" s="555"/>
      <c r="IA10" s="555"/>
      <c r="IB10" s="555"/>
      <c r="IC10" s="555"/>
      <c r="ID10" s="555"/>
      <c r="IE10" s="555"/>
      <c r="IF10" s="555"/>
      <c r="IG10" s="555"/>
      <c r="IH10" s="555"/>
      <c r="II10" s="555"/>
      <c r="IJ10" s="555"/>
      <c r="IK10" s="555"/>
      <c r="IL10" s="555"/>
      <c r="IM10" s="555"/>
      <c r="IN10" s="555"/>
      <c r="IO10" s="555"/>
      <c r="IP10" s="555"/>
      <c r="IQ10" s="555"/>
      <c r="IR10" s="555"/>
      <c r="IS10" s="555"/>
      <c r="IT10" s="555"/>
      <c r="IU10" s="555"/>
      <c r="IV10" s="555"/>
      <c r="IW10" s="107"/>
    </row>
    <row r="11" spans="1:257" s="96" customFormat="1" ht="21.6" customHeight="1">
      <c r="A11" s="562" t="s">
        <v>28</v>
      </c>
      <c r="B11" s="562"/>
      <c r="C11" s="562"/>
      <c r="D11" s="562"/>
      <c r="E11" s="562"/>
      <c r="F11" s="562"/>
      <c r="G11" s="562"/>
      <c r="H11" s="562"/>
      <c r="I11" s="562"/>
      <c r="J11" s="562"/>
      <c r="K11" s="562"/>
      <c r="L11" s="562"/>
      <c r="M11" s="562"/>
      <c r="N11" s="562"/>
      <c r="O11" s="562"/>
    </row>
    <row r="12" spans="1:257" s="185" customFormat="1" ht="23.25" customHeight="1">
      <c r="A12" s="236" t="s">
        <v>228</v>
      </c>
      <c r="B12" s="133" t="s">
        <v>109</v>
      </c>
      <c r="C12" s="81">
        <v>18</v>
      </c>
      <c r="D12" s="133" t="s">
        <v>107</v>
      </c>
      <c r="E12" s="133" t="s">
        <v>121</v>
      </c>
      <c r="F12" s="132">
        <v>8</v>
      </c>
      <c r="G12" s="132"/>
      <c r="H12" s="132"/>
      <c r="I12" s="132"/>
      <c r="J12" s="132">
        <v>8</v>
      </c>
      <c r="K12" s="132"/>
      <c r="L12" s="132">
        <v>3401280</v>
      </c>
      <c r="M12" s="132">
        <v>144</v>
      </c>
      <c r="N12" s="237"/>
      <c r="O12" s="245"/>
    </row>
    <row r="13" spans="1:257" s="185" customFormat="1" ht="23.25" customHeight="1">
      <c r="A13" s="236" t="s">
        <v>165</v>
      </c>
      <c r="B13" s="133" t="s">
        <v>96</v>
      </c>
      <c r="C13" s="81">
        <v>6</v>
      </c>
      <c r="D13" s="133" t="s">
        <v>122</v>
      </c>
      <c r="E13" s="133" t="s">
        <v>121</v>
      </c>
      <c r="F13" s="132">
        <v>8</v>
      </c>
      <c r="G13" s="132">
        <v>1</v>
      </c>
      <c r="H13" s="132"/>
      <c r="I13" s="132"/>
      <c r="J13" s="132">
        <v>9</v>
      </c>
      <c r="K13" s="132"/>
      <c r="L13" s="132">
        <v>3401280</v>
      </c>
      <c r="M13" s="132">
        <v>54</v>
      </c>
      <c r="N13" s="237"/>
      <c r="O13" s="245"/>
    </row>
    <row r="14" spans="1:257" s="185" customFormat="1" ht="23.25" customHeight="1">
      <c r="A14" s="236" t="s">
        <v>228</v>
      </c>
      <c r="B14" s="133" t="s">
        <v>96</v>
      </c>
      <c r="C14" s="81">
        <v>18</v>
      </c>
      <c r="D14" s="133" t="s">
        <v>107</v>
      </c>
      <c r="E14" s="133" t="s">
        <v>121</v>
      </c>
      <c r="F14" s="132">
        <v>10</v>
      </c>
      <c r="G14" s="132"/>
      <c r="H14" s="132"/>
      <c r="I14" s="132"/>
      <c r="J14" s="132">
        <v>10</v>
      </c>
      <c r="K14" s="132"/>
      <c r="L14" s="132">
        <v>3401280</v>
      </c>
      <c r="M14" s="132">
        <v>180</v>
      </c>
      <c r="N14" s="237"/>
      <c r="O14" s="245"/>
    </row>
    <row r="15" spans="1:257" s="185" customFormat="1" ht="23.25" customHeight="1">
      <c r="A15" s="236" t="s">
        <v>165</v>
      </c>
      <c r="B15" s="133" t="s">
        <v>81</v>
      </c>
      <c r="C15" s="81">
        <v>6</v>
      </c>
      <c r="D15" s="133" t="s">
        <v>122</v>
      </c>
      <c r="E15" s="133" t="s">
        <v>121</v>
      </c>
      <c r="F15" s="132">
        <v>10</v>
      </c>
      <c r="G15" s="132">
        <v>1</v>
      </c>
      <c r="H15" s="132"/>
      <c r="I15" s="132"/>
      <c r="J15" s="132">
        <v>11</v>
      </c>
      <c r="K15" s="132"/>
      <c r="L15" s="132">
        <v>3401280</v>
      </c>
      <c r="M15" s="132">
        <v>66</v>
      </c>
      <c r="N15" s="237"/>
      <c r="O15" s="245"/>
    </row>
    <row r="16" spans="1:257" s="185" customFormat="1" ht="23.25" customHeight="1">
      <c r="A16" s="236" t="s">
        <v>228</v>
      </c>
      <c r="B16" s="133" t="s">
        <v>81</v>
      </c>
      <c r="C16" s="81">
        <v>18</v>
      </c>
      <c r="D16" s="133" t="s">
        <v>107</v>
      </c>
      <c r="E16" s="133" t="s">
        <v>121</v>
      </c>
      <c r="F16" s="132">
        <v>8</v>
      </c>
      <c r="G16" s="132"/>
      <c r="H16" s="132"/>
      <c r="I16" s="132"/>
      <c r="J16" s="132">
        <v>8</v>
      </c>
      <c r="K16" s="132"/>
      <c r="L16" s="132">
        <v>3401280</v>
      </c>
      <c r="M16" s="132">
        <v>144</v>
      </c>
      <c r="N16" s="237"/>
      <c r="O16" s="245"/>
    </row>
    <row r="17" spans="1:17" s="185" customFormat="1" ht="23.25" customHeight="1">
      <c r="A17" s="236" t="s">
        <v>229</v>
      </c>
      <c r="B17" s="133" t="s">
        <v>159</v>
      </c>
      <c r="C17" s="81">
        <v>6</v>
      </c>
      <c r="D17" s="133" t="s">
        <v>122</v>
      </c>
      <c r="E17" s="133" t="s">
        <v>121</v>
      </c>
      <c r="F17" s="132">
        <v>9</v>
      </c>
      <c r="G17" s="132">
        <v>1</v>
      </c>
      <c r="H17" s="132"/>
      <c r="I17" s="132"/>
      <c r="J17" s="132">
        <v>10</v>
      </c>
      <c r="K17" s="132"/>
      <c r="L17" s="132">
        <v>3401280</v>
      </c>
      <c r="M17" s="132">
        <v>60</v>
      </c>
      <c r="N17" s="237"/>
      <c r="O17" s="245"/>
    </row>
    <row r="18" spans="1:17" s="185" customFormat="1" ht="23.25" customHeight="1">
      <c r="A18" s="236" t="s">
        <v>228</v>
      </c>
      <c r="B18" s="133" t="s">
        <v>61</v>
      </c>
      <c r="C18" s="81">
        <v>18</v>
      </c>
      <c r="D18" s="133" t="s">
        <v>107</v>
      </c>
      <c r="E18" s="133" t="s">
        <v>121</v>
      </c>
      <c r="F18" s="132">
        <v>10</v>
      </c>
      <c r="G18" s="132"/>
      <c r="H18" s="132"/>
      <c r="I18" s="132"/>
      <c r="J18" s="132">
        <v>10</v>
      </c>
      <c r="K18" s="132"/>
      <c r="L18" s="132">
        <v>3401280</v>
      </c>
      <c r="M18" s="132">
        <v>196</v>
      </c>
      <c r="N18" s="237"/>
      <c r="O18" s="245"/>
    </row>
    <row r="19" spans="1:17" s="185" customFormat="1" ht="22.8" customHeight="1">
      <c r="A19" s="236" t="s">
        <v>165</v>
      </c>
      <c r="B19" s="133" t="s">
        <v>77</v>
      </c>
      <c r="C19" s="81">
        <v>6</v>
      </c>
      <c r="D19" s="133" t="s">
        <v>230</v>
      </c>
      <c r="E19" s="133" t="s">
        <v>121</v>
      </c>
      <c r="F19" s="132">
        <v>10</v>
      </c>
      <c r="G19" s="132">
        <v>1</v>
      </c>
      <c r="H19" s="132"/>
      <c r="I19" s="132"/>
      <c r="J19" s="132">
        <v>11</v>
      </c>
      <c r="K19" s="132"/>
      <c r="L19" s="132">
        <v>3401280</v>
      </c>
      <c r="M19" s="132">
        <v>66</v>
      </c>
      <c r="N19" s="237"/>
      <c r="O19" s="245"/>
      <c r="P19" s="185">
        <v>4</v>
      </c>
      <c r="Q19" s="185">
        <v>4</v>
      </c>
    </row>
    <row r="20" spans="1:17" s="340" customFormat="1" ht="12">
      <c r="A20" s="334" t="s">
        <v>350</v>
      </c>
      <c r="B20" s="335"/>
      <c r="C20" s="336"/>
      <c r="D20" s="335"/>
      <c r="E20" s="335"/>
      <c r="F20" s="337">
        <v>73</v>
      </c>
      <c r="G20" s="337">
        <v>4</v>
      </c>
      <c r="H20" s="337">
        <v>0</v>
      </c>
      <c r="I20" s="337">
        <v>0</v>
      </c>
      <c r="J20" s="337">
        <v>77</v>
      </c>
      <c r="K20" s="337">
        <v>0</v>
      </c>
      <c r="L20" s="337"/>
      <c r="M20" s="337">
        <v>910</v>
      </c>
      <c r="N20" s="338"/>
      <c r="O20" s="339"/>
    </row>
    <row r="21" spans="1:17" s="243" customFormat="1" ht="18.75" customHeight="1">
      <c r="A21" s="556" t="s">
        <v>129</v>
      </c>
      <c r="B21" s="557"/>
      <c r="C21" s="557"/>
      <c r="D21" s="557"/>
      <c r="E21" s="557"/>
      <c r="F21" s="557"/>
      <c r="G21" s="557"/>
      <c r="H21" s="557"/>
      <c r="I21" s="557"/>
      <c r="J21" s="557"/>
      <c r="K21" s="557"/>
      <c r="L21" s="557"/>
      <c r="M21" s="557"/>
      <c r="N21" s="558"/>
    </row>
    <row r="22" spans="1:17" s="185" customFormat="1" ht="22.8" customHeight="1">
      <c r="A22" s="236" t="s">
        <v>231</v>
      </c>
      <c r="B22" s="133" t="s">
        <v>86</v>
      </c>
      <c r="C22" s="81">
        <v>18</v>
      </c>
      <c r="D22" s="133" t="s">
        <v>126</v>
      </c>
      <c r="E22" s="133" t="s">
        <v>121</v>
      </c>
      <c r="F22" s="132">
        <v>8</v>
      </c>
      <c r="G22" s="132"/>
      <c r="H22" s="132"/>
      <c r="I22" s="132"/>
      <c r="J22" s="132">
        <f t="shared" ref="J22:J35" si="0">F22+G22</f>
        <v>8</v>
      </c>
      <c r="K22" s="132"/>
      <c r="L22" s="132">
        <v>3401280</v>
      </c>
      <c r="M22" s="132">
        <f t="shared" ref="M22:M35" si="1">C22*J22</f>
        <v>144</v>
      </c>
      <c r="N22" s="237"/>
      <c r="O22" s="245"/>
    </row>
    <row r="23" spans="1:17" s="185" customFormat="1" ht="22.8" customHeight="1">
      <c r="A23" s="236" t="s">
        <v>231</v>
      </c>
      <c r="B23" s="133" t="s">
        <v>96</v>
      </c>
      <c r="C23" s="81">
        <v>18</v>
      </c>
      <c r="D23" s="133" t="s">
        <v>126</v>
      </c>
      <c r="E23" s="133" t="s">
        <v>121</v>
      </c>
      <c r="F23" s="132">
        <v>8</v>
      </c>
      <c r="G23" s="132"/>
      <c r="H23" s="132"/>
      <c r="I23" s="132"/>
      <c r="J23" s="132">
        <f t="shared" si="0"/>
        <v>8</v>
      </c>
      <c r="K23" s="132"/>
      <c r="L23" s="132">
        <v>3401280</v>
      </c>
      <c r="M23" s="132">
        <f t="shared" si="1"/>
        <v>144</v>
      </c>
      <c r="N23" s="237"/>
      <c r="O23" s="245"/>
    </row>
    <row r="24" spans="1:17" s="185" customFormat="1" ht="22.8" customHeight="1">
      <c r="A24" s="236" t="s">
        <v>231</v>
      </c>
      <c r="B24" s="133" t="s">
        <v>81</v>
      </c>
      <c r="C24" s="81">
        <v>18</v>
      </c>
      <c r="D24" s="133" t="s">
        <v>126</v>
      </c>
      <c r="E24" s="133" t="s">
        <v>121</v>
      </c>
      <c r="F24" s="132">
        <v>8</v>
      </c>
      <c r="G24" s="132"/>
      <c r="H24" s="132"/>
      <c r="I24" s="132"/>
      <c r="J24" s="132">
        <f t="shared" si="0"/>
        <v>8</v>
      </c>
      <c r="K24" s="132"/>
      <c r="L24" s="132">
        <v>3401280</v>
      </c>
      <c r="M24" s="132">
        <f t="shared" si="1"/>
        <v>144</v>
      </c>
      <c r="N24" s="237"/>
      <c r="O24" s="245"/>
    </row>
    <row r="25" spans="1:17" s="185" customFormat="1" ht="22.8" customHeight="1">
      <c r="A25" s="236" t="s">
        <v>231</v>
      </c>
      <c r="B25" s="133" t="s">
        <v>45</v>
      </c>
      <c r="C25" s="81">
        <v>18</v>
      </c>
      <c r="D25" s="133" t="s">
        <v>126</v>
      </c>
      <c r="E25" s="133" t="s">
        <v>121</v>
      </c>
      <c r="F25" s="132">
        <v>8</v>
      </c>
      <c r="G25" s="132"/>
      <c r="H25" s="132"/>
      <c r="I25" s="132"/>
      <c r="J25" s="132">
        <f t="shared" si="0"/>
        <v>8</v>
      </c>
      <c r="K25" s="132"/>
      <c r="L25" s="132">
        <v>3401280</v>
      </c>
      <c r="M25" s="132">
        <f t="shared" si="1"/>
        <v>144</v>
      </c>
      <c r="N25" s="237"/>
      <c r="O25" s="245"/>
    </row>
    <row r="26" spans="1:17" s="185" customFormat="1" ht="22.8" customHeight="1">
      <c r="A26" s="236" t="s">
        <v>231</v>
      </c>
      <c r="B26" s="133" t="s">
        <v>61</v>
      </c>
      <c r="C26" s="81">
        <v>18</v>
      </c>
      <c r="D26" s="133" t="s">
        <v>122</v>
      </c>
      <c r="E26" s="133" t="s">
        <v>121</v>
      </c>
      <c r="F26" s="132">
        <v>8</v>
      </c>
      <c r="G26" s="132">
        <v>1</v>
      </c>
      <c r="H26" s="132"/>
      <c r="I26" s="132"/>
      <c r="J26" s="132">
        <f t="shared" si="0"/>
        <v>9</v>
      </c>
      <c r="K26" s="132"/>
      <c r="L26" s="132">
        <v>3401280</v>
      </c>
      <c r="M26" s="132">
        <f t="shared" si="1"/>
        <v>162</v>
      </c>
      <c r="N26" s="237"/>
      <c r="O26" s="245"/>
    </row>
    <row r="27" spans="1:17" s="185" customFormat="1" ht="22.8" customHeight="1">
      <c r="A27" s="236" t="s">
        <v>231</v>
      </c>
      <c r="B27" s="133" t="s">
        <v>76</v>
      </c>
      <c r="C27" s="81">
        <v>18</v>
      </c>
      <c r="D27" s="133" t="s">
        <v>126</v>
      </c>
      <c r="E27" s="133" t="s">
        <v>121</v>
      </c>
      <c r="F27" s="132">
        <v>8</v>
      </c>
      <c r="G27" s="132"/>
      <c r="H27" s="132"/>
      <c r="I27" s="132"/>
      <c r="J27" s="132">
        <f t="shared" si="0"/>
        <v>8</v>
      </c>
      <c r="K27" s="132"/>
      <c r="L27" s="132">
        <v>3401280</v>
      </c>
      <c r="M27" s="132">
        <f t="shared" si="1"/>
        <v>144</v>
      </c>
      <c r="N27" s="237"/>
      <c r="O27" s="245"/>
    </row>
    <row r="28" spans="1:17" s="185" customFormat="1" ht="22.8" customHeight="1">
      <c r="A28" s="236" t="s">
        <v>166</v>
      </c>
      <c r="B28" s="133" t="s">
        <v>76</v>
      </c>
      <c r="C28" s="81">
        <v>5</v>
      </c>
      <c r="D28" s="133" t="s">
        <v>122</v>
      </c>
      <c r="E28" s="133" t="s">
        <v>121</v>
      </c>
      <c r="F28" s="132">
        <v>5</v>
      </c>
      <c r="G28" s="132">
        <v>1</v>
      </c>
      <c r="H28" s="132"/>
      <c r="I28" s="132"/>
      <c r="J28" s="132">
        <f t="shared" si="0"/>
        <v>6</v>
      </c>
      <c r="K28" s="132"/>
      <c r="L28" s="132">
        <v>3401280</v>
      </c>
      <c r="M28" s="132">
        <f t="shared" si="1"/>
        <v>30</v>
      </c>
      <c r="N28" s="237"/>
      <c r="O28" s="245"/>
    </row>
    <row r="29" spans="1:17" s="185" customFormat="1" ht="22.8" customHeight="1">
      <c r="A29" s="236" t="s">
        <v>231</v>
      </c>
      <c r="B29" s="133" t="s">
        <v>77</v>
      </c>
      <c r="C29" s="81">
        <v>18</v>
      </c>
      <c r="D29" s="133" t="s">
        <v>126</v>
      </c>
      <c r="E29" s="133" t="s">
        <v>121</v>
      </c>
      <c r="F29" s="132">
        <v>8</v>
      </c>
      <c r="G29" s="132"/>
      <c r="H29" s="132"/>
      <c r="I29" s="132"/>
      <c r="J29" s="132">
        <f t="shared" si="0"/>
        <v>8</v>
      </c>
      <c r="K29" s="132"/>
      <c r="L29" s="132">
        <v>3401280</v>
      </c>
      <c r="M29" s="132">
        <f t="shared" si="1"/>
        <v>144</v>
      </c>
      <c r="N29" s="237"/>
      <c r="O29" s="245"/>
    </row>
    <row r="30" spans="1:17" s="185" customFormat="1" ht="22.8" customHeight="1">
      <c r="A30" s="236" t="s">
        <v>166</v>
      </c>
      <c r="B30" s="133" t="s">
        <v>50</v>
      </c>
      <c r="C30" s="81">
        <v>5</v>
      </c>
      <c r="D30" s="133" t="s">
        <v>122</v>
      </c>
      <c r="E30" s="133" t="s">
        <v>121</v>
      </c>
      <c r="F30" s="132">
        <v>5</v>
      </c>
      <c r="G30" s="132">
        <v>1</v>
      </c>
      <c r="H30" s="132"/>
      <c r="I30" s="132"/>
      <c r="J30" s="132">
        <f t="shared" si="0"/>
        <v>6</v>
      </c>
      <c r="K30" s="132"/>
      <c r="L30" s="132">
        <v>3401280</v>
      </c>
      <c r="M30" s="132">
        <f t="shared" si="1"/>
        <v>30</v>
      </c>
      <c r="N30" s="237"/>
      <c r="O30" s="245"/>
    </row>
    <row r="31" spans="1:17" s="185" customFormat="1" ht="22.8" customHeight="1">
      <c r="A31" s="236" t="s">
        <v>231</v>
      </c>
      <c r="B31" s="133" t="s">
        <v>49</v>
      </c>
      <c r="C31" s="81">
        <v>18</v>
      </c>
      <c r="D31" s="133" t="s">
        <v>126</v>
      </c>
      <c r="E31" s="133" t="s">
        <v>121</v>
      </c>
      <c r="F31" s="132">
        <v>8</v>
      </c>
      <c r="G31" s="132"/>
      <c r="H31" s="132"/>
      <c r="I31" s="132"/>
      <c r="J31" s="132">
        <f t="shared" si="0"/>
        <v>8</v>
      </c>
      <c r="K31" s="132"/>
      <c r="L31" s="132">
        <v>3401280</v>
      </c>
      <c r="M31" s="132">
        <f t="shared" si="1"/>
        <v>144</v>
      </c>
      <c r="N31" s="237"/>
      <c r="O31" s="245"/>
    </row>
    <row r="32" spans="1:17" s="185" customFormat="1" ht="22.8" customHeight="1">
      <c r="A32" s="236" t="s">
        <v>231</v>
      </c>
      <c r="B32" s="133" t="s">
        <v>78</v>
      </c>
      <c r="C32" s="81">
        <v>18</v>
      </c>
      <c r="D32" s="133" t="s">
        <v>126</v>
      </c>
      <c r="E32" s="133" t="s">
        <v>121</v>
      </c>
      <c r="F32" s="132">
        <v>8</v>
      </c>
      <c r="G32" s="132"/>
      <c r="H32" s="132"/>
      <c r="I32" s="132"/>
      <c r="J32" s="132">
        <f t="shared" si="0"/>
        <v>8</v>
      </c>
      <c r="K32" s="132"/>
      <c r="L32" s="132">
        <v>3401280</v>
      </c>
      <c r="M32" s="132">
        <f t="shared" si="1"/>
        <v>144</v>
      </c>
      <c r="N32" s="237"/>
      <c r="O32" s="245"/>
    </row>
    <row r="33" spans="1:17" s="185" customFormat="1" ht="22.8" customHeight="1">
      <c r="A33" s="236" t="s">
        <v>166</v>
      </c>
      <c r="B33" s="133" t="s">
        <v>78</v>
      </c>
      <c r="C33" s="81">
        <v>5</v>
      </c>
      <c r="D33" s="133" t="s">
        <v>122</v>
      </c>
      <c r="E33" s="133" t="s">
        <v>121</v>
      </c>
      <c r="F33" s="132">
        <v>5</v>
      </c>
      <c r="G33" s="132">
        <v>1</v>
      </c>
      <c r="H33" s="132"/>
      <c r="I33" s="132"/>
      <c r="J33" s="132">
        <f t="shared" si="0"/>
        <v>6</v>
      </c>
      <c r="K33" s="132"/>
      <c r="L33" s="132">
        <v>3401280</v>
      </c>
      <c r="M33" s="132">
        <f t="shared" si="1"/>
        <v>30</v>
      </c>
      <c r="N33" s="237"/>
      <c r="O33" s="245"/>
    </row>
    <row r="34" spans="1:17" s="185" customFormat="1" ht="22.8" customHeight="1">
      <c r="A34" s="236" t="s">
        <v>231</v>
      </c>
      <c r="B34" s="133" t="s">
        <v>49</v>
      </c>
      <c r="C34" s="81">
        <v>18</v>
      </c>
      <c r="D34" s="133" t="s">
        <v>122</v>
      </c>
      <c r="E34" s="133" t="s">
        <v>121</v>
      </c>
      <c r="F34" s="132">
        <v>8</v>
      </c>
      <c r="G34" s="132">
        <v>1</v>
      </c>
      <c r="H34" s="132"/>
      <c r="I34" s="132"/>
      <c r="J34" s="132">
        <f t="shared" si="0"/>
        <v>9</v>
      </c>
      <c r="K34" s="132"/>
      <c r="L34" s="132">
        <v>3401280</v>
      </c>
      <c r="M34" s="132">
        <f t="shared" si="1"/>
        <v>162</v>
      </c>
      <c r="N34" s="237"/>
      <c r="O34" s="245"/>
    </row>
    <row r="35" spans="1:17" s="185" customFormat="1" ht="22.8" customHeight="1">
      <c r="A35" s="236" t="s">
        <v>231</v>
      </c>
      <c r="B35" s="133" t="s">
        <v>87</v>
      </c>
      <c r="C35" s="81">
        <v>18</v>
      </c>
      <c r="D35" s="133" t="s">
        <v>126</v>
      </c>
      <c r="E35" s="133" t="s">
        <v>121</v>
      </c>
      <c r="F35" s="132">
        <v>8</v>
      </c>
      <c r="G35" s="132"/>
      <c r="H35" s="132"/>
      <c r="I35" s="132"/>
      <c r="J35" s="132">
        <f t="shared" si="0"/>
        <v>8</v>
      </c>
      <c r="K35" s="132"/>
      <c r="L35" s="132">
        <v>3401280</v>
      </c>
      <c r="M35" s="132">
        <f t="shared" si="1"/>
        <v>144</v>
      </c>
      <c r="N35" s="237"/>
      <c r="O35" s="245"/>
      <c r="P35" s="185">
        <v>11</v>
      </c>
      <c r="Q35" s="185">
        <v>3</v>
      </c>
    </row>
    <row r="36" spans="1:17" s="340" customFormat="1" ht="12">
      <c r="A36" s="334" t="s">
        <v>354</v>
      </c>
      <c r="B36" s="335"/>
      <c r="C36" s="336"/>
      <c r="D36" s="335"/>
      <c r="E36" s="335"/>
      <c r="F36" s="337">
        <f>SUM(F22:F35)</f>
        <v>103</v>
      </c>
      <c r="G36" s="337">
        <f t="shared" ref="G36:K36" si="2">SUM(G25:G35)</f>
        <v>5</v>
      </c>
      <c r="H36" s="337">
        <f t="shared" si="2"/>
        <v>0</v>
      </c>
      <c r="I36" s="337">
        <f t="shared" si="2"/>
        <v>0</v>
      </c>
      <c r="J36" s="337">
        <f>SUM(J22:J35)</f>
        <v>108</v>
      </c>
      <c r="K36" s="337">
        <f t="shared" si="2"/>
        <v>0</v>
      </c>
      <c r="L36" s="337"/>
      <c r="M36" s="337">
        <f>SUM(M22:M35)</f>
        <v>1710</v>
      </c>
      <c r="N36" s="338"/>
      <c r="O36" s="339"/>
    </row>
    <row r="37" spans="1:17" s="244" customFormat="1" ht="22.8" customHeight="1">
      <c r="A37" s="559" t="s">
        <v>232</v>
      </c>
      <c r="B37" s="560"/>
      <c r="C37" s="560"/>
      <c r="D37" s="560"/>
      <c r="E37" s="560"/>
      <c r="F37" s="560"/>
      <c r="G37" s="560"/>
      <c r="H37" s="560"/>
      <c r="I37" s="560"/>
      <c r="J37" s="560"/>
      <c r="K37" s="560"/>
      <c r="L37" s="560"/>
      <c r="M37" s="560"/>
      <c r="N37" s="561"/>
    </row>
    <row r="38" spans="1:17" s="185" customFormat="1" ht="22.8" customHeight="1">
      <c r="A38" s="236" t="s">
        <v>167</v>
      </c>
      <c r="B38" s="133" t="s">
        <v>96</v>
      </c>
      <c r="C38" s="81">
        <v>18</v>
      </c>
      <c r="D38" s="133" t="s">
        <v>122</v>
      </c>
      <c r="E38" s="133" t="s">
        <v>121</v>
      </c>
      <c r="F38" s="132">
        <v>6</v>
      </c>
      <c r="G38" s="132">
        <v>1</v>
      </c>
      <c r="H38" s="132"/>
      <c r="I38" s="132"/>
      <c r="J38" s="132">
        <f>F38+G38</f>
        <v>7</v>
      </c>
      <c r="K38" s="132"/>
      <c r="L38" s="132">
        <v>3401280</v>
      </c>
      <c r="M38" s="132">
        <f t="shared" ref="M38:M40" si="3">C38*J38</f>
        <v>126</v>
      </c>
      <c r="N38" s="237"/>
      <c r="O38" s="245"/>
    </row>
    <row r="39" spans="1:17" s="185" customFormat="1" ht="22.8" customHeight="1">
      <c r="A39" s="236" t="s">
        <v>167</v>
      </c>
      <c r="B39" s="133" t="s">
        <v>81</v>
      </c>
      <c r="C39" s="81">
        <v>18</v>
      </c>
      <c r="D39" s="133" t="s">
        <v>122</v>
      </c>
      <c r="E39" s="133" t="s">
        <v>121</v>
      </c>
      <c r="F39" s="132">
        <v>6</v>
      </c>
      <c r="G39" s="132">
        <v>1</v>
      </c>
      <c r="H39" s="132"/>
      <c r="I39" s="132"/>
      <c r="J39" s="132">
        <f t="shared" ref="J39:J45" si="4">F39+G39</f>
        <v>7</v>
      </c>
      <c r="K39" s="132"/>
      <c r="L39" s="132">
        <v>3401280</v>
      </c>
      <c r="M39" s="132">
        <f t="shared" si="3"/>
        <v>126</v>
      </c>
      <c r="N39" s="237"/>
      <c r="O39" s="245"/>
    </row>
    <row r="40" spans="1:17" s="185" customFormat="1" ht="22.8" customHeight="1">
      <c r="A40" s="236" t="s">
        <v>167</v>
      </c>
      <c r="B40" s="133" t="s">
        <v>45</v>
      </c>
      <c r="C40" s="81">
        <v>18</v>
      </c>
      <c r="D40" s="133" t="s">
        <v>127</v>
      </c>
      <c r="E40" s="133" t="s">
        <v>121</v>
      </c>
      <c r="F40" s="132">
        <v>6</v>
      </c>
      <c r="G40" s="132">
        <v>1</v>
      </c>
      <c r="H40" s="132"/>
      <c r="I40" s="132"/>
      <c r="J40" s="132">
        <f t="shared" si="4"/>
        <v>7</v>
      </c>
      <c r="K40" s="132"/>
      <c r="L40" s="132">
        <v>3401280</v>
      </c>
      <c r="M40" s="132">
        <f t="shared" si="3"/>
        <v>126</v>
      </c>
      <c r="N40" s="237"/>
      <c r="O40" s="245"/>
    </row>
    <row r="41" spans="1:17" s="185" customFormat="1" ht="22.8" customHeight="1">
      <c r="A41" s="236" t="s">
        <v>167</v>
      </c>
      <c r="B41" s="133" t="s">
        <v>61</v>
      </c>
      <c r="C41" s="81">
        <v>18</v>
      </c>
      <c r="D41" s="133" t="s">
        <v>127</v>
      </c>
      <c r="E41" s="133" t="s">
        <v>121</v>
      </c>
      <c r="F41" s="132">
        <v>6</v>
      </c>
      <c r="G41" s="132"/>
      <c r="H41" s="132"/>
      <c r="I41" s="132"/>
      <c r="J41" s="132">
        <f t="shared" si="4"/>
        <v>6</v>
      </c>
      <c r="K41" s="132"/>
      <c r="L41" s="132">
        <v>3401280</v>
      </c>
      <c r="M41" s="132">
        <f>C41*J41</f>
        <v>108</v>
      </c>
      <c r="N41" s="237"/>
      <c r="O41" s="245"/>
    </row>
    <row r="42" spans="1:17" s="185" customFormat="1" ht="22.8" customHeight="1">
      <c r="A42" s="236" t="s">
        <v>233</v>
      </c>
      <c r="B42" s="133" t="s">
        <v>61</v>
      </c>
      <c r="C42" s="81">
        <v>4.3</v>
      </c>
      <c r="D42" s="133" t="s">
        <v>122</v>
      </c>
      <c r="E42" s="133" t="s">
        <v>121</v>
      </c>
      <c r="F42" s="132">
        <v>3</v>
      </c>
      <c r="G42" s="132">
        <v>1</v>
      </c>
      <c r="H42" s="132"/>
      <c r="I42" s="132"/>
      <c r="J42" s="132">
        <f>F42+G42</f>
        <v>4</v>
      </c>
      <c r="K42" s="132"/>
      <c r="L42" s="132">
        <v>3401280</v>
      </c>
      <c r="M42" s="132">
        <v>16</v>
      </c>
      <c r="N42" s="237"/>
      <c r="O42" s="245"/>
    </row>
    <row r="43" spans="1:17" s="185" customFormat="1" ht="22.8" customHeight="1">
      <c r="A43" s="236" t="s">
        <v>167</v>
      </c>
      <c r="B43" s="133" t="s">
        <v>76</v>
      </c>
      <c r="C43" s="81">
        <v>18</v>
      </c>
      <c r="D43" s="133" t="s">
        <v>127</v>
      </c>
      <c r="E43" s="133" t="s">
        <v>121</v>
      </c>
      <c r="F43" s="132">
        <v>6</v>
      </c>
      <c r="G43" s="132"/>
      <c r="H43" s="132"/>
      <c r="I43" s="132"/>
      <c r="J43" s="132">
        <f t="shared" si="4"/>
        <v>6</v>
      </c>
      <c r="K43" s="132"/>
      <c r="L43" s="132">
        <v>3401280</v>
      </c>
      <c r="M43" s="132">
        <f t="shared" ref="M43:M45" si="5">C43*J43</f>
        <v>108</v>
      </c>
      <c r="N43" s="237"/>
      <c r="O43" s="245"/>
    </row>
    <row r="44" spans="1:17" s="185" customFormat="1" ht="22.8" customHeight="1">
      <c r="A44" s="236" t="s">
        <v>167</v>
      </c>
      <c r="B44" s="133" t="s">
        <v>77</v>
      </c>
      <c r="C44" s="81">
        <v>18</v>
      </c>
      <c r="D44" s="133" t="s">
        <v>122</v>
      </c>
      <c r="E44" s="133" t="s">
        <v>121</v>
      </c>
      <c r="F44" s="132">
        <v>6</v>
      </c>
      <c r="G44" s="132">
        <v>1</v>
      </c>
      <c r="H44" s="132"/>
      <c r="I44" s="132"/>
      <c r="J44" s="132">
        <f t="shared" si="4"/>
        <v>7</v>
      </c>
      <c r="K44" s="132"/>
      <c r="L44" s="132">
        <v>3401280</v>
      </c>
      <c r="M44" s="132">
        <f t="shared" si="5"/>
        <v>126</v>
      </c>
      <c r="N44" s="237"/>
      <c r="O44" s="245"/>
    </row>
    <row r="45" spans="1:17" s="185" customFormat="1" ht="22.8" customHeight="1">
      <c r="A45" s="236" t="s">
        <v>168</v>
      </c>
      <c r="B45" s="133" t="s">
        <v>77</v>
      </c>
      <c r="C45" s="81">
        <v>4</v>
      </c>
      <c r="D45" s="133" t="s">
        <v>122</v>
      </c>
      <c r="E45" s="133" t="s">
        <v>121</v>
      </c>
      <c r="F45" s="132">
        <v>3</v>
      </c>
      <c r="G45" s="132">
        <v>1</v>
      </c>
      <c r="H45" s="132"/>
      <c r="I45" s="132"/>
      <c r="J45" s="132">
        <f t="shared" si="4"/>
        <v>4</v>
      </c>
      <c r="K45" s="132"/>
      <c r="L45" s="132">
        <v>3401280</v>
      </c>
      <c r="M45" s="132">
        <f t="shared" si="5"/>
        <v>16</v>
      </c>
      <c r="N45" s="237"/>
      <c r="O45" s="245"/>
    </row>
    <row r="46" spans="1:17" s="185" customFormat="1" ht="22.8" customHeight="1">
      <c r="A46" s="236" t="s">
        <v>167</v>
      </c>
      <c r="B46" s="133" t="s">
        <v>50</v>
      </c>
      <c r="C46" s="81">
        <v>18</v>
      </c>
      <c r="D46" s="133" t="s">
        <v>127</v>
      </c>
      <c r="E46" s="133" t="s">
        <v>121</v>
      </c>
      <c r="F46" s="132">
        <v>6</v>
      </c>
      <c r="G46" s="132"/>
      <c r="H46" s="132"/>
      <c r="I46" s="132"/>
      <c r="J46" s="132">
        <f>F46+G46</f>
        <v>6</v>
      </c>
      <c r="K46" s="132"/>
      <c r="L46" s="132">
        <v>3401280</v>
      </c>
      <c r="M46" s="132">
        <f>C46*J46</f>
        <v>108</v>
      </c>
      <c r="N46" s="237"/>
      <c r="O46" s="245"/>
    </row>
    <row r="47" spans="1:17" s="185" customFormat="1" ht="22.8" customHeight="1">
      <c r="A47" s="236" t="s">
        <v>167</v>
      </c>
      <c r="B47" s="133" t="s">
        <v>49</v>
      </c>
      <c r="C47" s="81">
        <v>18</v>
      </c>
      <c r="D47" s="133" t="s">
        <v>127</v>
      </c>
      <c r="E47" s="133" t="s">
        <v>121</v>
      </c>
      <c r="F47" s="132">
        <v>6</v>
      </c>
      <c r="G47" s="132"/>
      <c r="H47" s="132"/>
      <c r="I47" s="132"/>
      <c r="J47" s="132">
        <f>F47+G47</f>
        <v>6</v>
      </c>
      <c r="K47" s="132"/>
      <c r="L47" s="132">
        <v>3401280</v>
      </c>
      <c r="M47" s="132">
        <f>C47*J47</f>
        <v>108</v>
      </c>
      <c r="N47" s="237"/>
      <c r="O47" s="245"/>
    </row>
    <row r="48" spans="1:17" s="185" customFormat="1" ht="22.8" customHeight="1">
      <c r="A48" s="236" t="s">
        <v>167</v>
      </c>
      <c r="B48" s="133" t="s">
        <v>78</v>
      </c>
      <c r="C48" s="81">
        <v>18</v>
      </c>
      <c r="D48" s="133" t="s">
        <v>122</v>
      </c>
      <c r="E48" s="133" t="s">
        <v>121</v>
      </c>
      <c r="F48" s="132">
        <v>6</v>
      </c>
      <c r="G48" s="132">
        <v>2</v>
      </c>
      <c r="H48" s="132"/>
      <c r="I48" s="132"/>
      <c r="J48" s="132">
        <f>F48+G48</f>
        <v>8</v>
      </c>
      <c r="K48" s="132"/>
      <c r="L48" s="132">
        <v>3401280</v>
      </c>
      <c r="M48" s="132">
        <f>C48*J48</f>
        <v>144</v>
      </c>
      <c r="N48" s="237"/>
      <c r="O48" s="245"/>
      <c r="P48" s="185">
        <v>9</v>
      </c>
      <c r="Q48" s="185">
        <v>2</v>
      </c>
    </row>
    <row r="49" spans="1:17" s="340" customFormat="1" ht="12">
      <c r="A49" s="334" t="s">
        <v>351</v>
      </c>
      <c r="B49" s="335"/>
      <c r="C49" s="336"/>
      <c r="D49" s="335"/>
      <c r="E49" s="335"/>
      <c r="F49" s="337">
        <f>SUM(F38:F48)</f>
        <v>60</v>
      </c>
      <c r="G49" s="337">
        <f>SUM(G38:G48)</f>
        <v>8</v>
      </c>
      <c r="H49" s="337"/>
      <c r="I49" s="337"/>
      <c r="J49" s="337">
        <f>SUM(J38:J48)</f>
        <v>68</v>
      </c>
      <c r="K49" s="337"/>
      <c r="L49" s="337"/>
      <c r="M49" s="337">
        <f>SUM(M38:M48)</f>
        <v>1112</v>
      </c>
      <c r="N49" s="338"/>
      <c r="O49" s="339"/>
    </row>
    <row r="50" spans="1:17" s="340" customFormat="1" ht="12">
      <c r="A50" s="334" t="s">
        <v>352</v>
      </c>
      <c r="B50" s="335"/>
      <c r="C50" s="336"/>
      <c r="D50" s="335"/>
      <c r="E50" s="335"/>
      <c r="F50" s="337">
        <f>F38+F39+F40+F41+F43+F44+F46+F47+F48+F22+F23+F24+F25+F27+F29+F31+F32+F34+F35+F18+F16+F14+F12</f>
        <v>170</v>
      </c>
      <c r="G50" s="337">
        <f>G38+G39+G40+G48+G26+G34</f>
        <v>7</v>
      </c>
      <c r="H50" s="337"/>
      <c r="I50" s="337"/>
      <c r="J50" s="337">
        <f>J12+J14+J16+J18+J22+J23+J24+J25+J26+J27+J29+J31+J32+J34+J35+J38+J39+J40+J41+J43+J44+J46+J47+J48</f>
        <v>186</v>
      </c>
      <c r="K50" s="337"/>
      <c r="L50" s="337"/>
      <c r="M50" s="337">
        <f>M48+M47+M46+M44+M43+M41+M40+M39+M38+M35+M34+M32+M31+M29+M27+M26+M25+M24+M23+M22+M18+M16+M14+M12</f>
        <v>3364</v>
      </c>
      <c r="N50" s="338"/>
      <c r="O50" s="339"/>
    </row>
    <row r="51" spans="1:17" s="340" customFormat="1" ht="12">
      <c r="A51" s="334" t="s">
        <v>353</v>
      </c>
      <c r="B51" s="335"/>
      <c r="C51" s="336"/>
      <c r="D51" s="335"/>
      <c r="E51" s="335"/>
      <c r="F51" s="337">
        <f>F42+F45+F33+F28+F30+F13+F15+F17+F19</f>
        <v>58</v>
      </c>
      <c r="G51" s="337">
        <f>G13+G15+G17+G19+G28+G30+G33+G42+G45</f>
        <v>9</v>
      </c>
      <c r="H51" s="337"/>
      <c r="I51" s="337"/>
      <c r="J51" s="337">
        <f>J45+J42+J33+J30+J28+J19+J17+J13+J15</f>
        <v>67</v>
      </c>
      <c r="K51" s="337"/>
      <c r="L51" s="337"/>
      <c r="M51" s="337">
        <f>M45+M42+M33+M28+M30+M19+M17+M15+M13</f>
        <v>368</v>
      </c>
      <c r="N51" s="338"/>
      <c r="O51" s="339"/>
    </row>
    <row r="52" spans="1:17" s="62" customFormat="1" ht="25.95" customHeight="1">
      <c r="A52" s="178" t="s">
        <v>123</v>
      </c>
      <c r="B52" s="179"/>
      <c r="C52" s="180">
        <v>33</v>
      </c>
      <c r="D52" s="179"/>
      <c r="E52" s="181"/>
      <c r="F52" s="180">
        <v>228</v>
      </c>
      <c r="G52" s="180">
        <v>16</v>
      </c>
      <c r="H52" s="180"/>
      <c r="I52" s="180"/>
      <c r="J52" s="181">
        <v>253</v>
      </c>
      <c r="K52" s="180"/>
      <c r="L52" s="181"/>
      <c r="M52" s="181">
        <v>3732</v>
      </c>
      <c r="N52" s="182"/>
      <c r="O52" s="183"/>
      <c r="P52" s="62">
        <v>24</v>
      </c>
      <c r="Q52" s="62">
        <v>9</v>
      </c>
    </row>
    <row r="53" spans="1:17" customFormat="1" ht="8.25" customHeight="1">
      <c r="A53" s="96"/>
      <c r="B53" s="96"/>
      <c r="C53" s="249"/>
      <c r="D53" s="97"/>
      <c r="E53" s="98"/>
      <c r="F53" s="96"/>
      <c r="G53" s="96"/>
      <c r="H53" s="96"/>
      <c r="I53" s="96"/>
      <c r="J53" s="96"/>
      <c r="K53" s="246"/>
      <c r="L53" s="246"/>
      <c r="M53" s="246"/>
      <c r="N53" s="96"/>
      <c r="O53" s="99"/>
    </row>
    <row r="54" spans="1:17" s="33" customFormat="1" ht="13.5" customHeight="1">
      <c r="A54" s="549" t="s">
        <v>124</v>
      </c>
      <c r="B54" s="549"/>
      <c r="C54" s="549"/>
      <c r="D54" s="549"/>
      <c r="E54" s="549"/>
      <c r="F54" s="549"/>
      <c r="G54" s="549"/>
      <c r="H54" s="549"/>
      <c r="I54" s="549"/>
      <c r="J54" s="549"/>
      <c r="K54" s="549"/>
      <c r="L54" s="549"/>
      <c r="M54" s="549"/>
      <c r="N54" s="549"/>
      <c r="O54" s="549"/>
      <c r="P54" s="549"/>
    </row>
    <row r="55" spans="1:17" s="100" customFormat="1" ht="20.399999999999999" customHeight="1">
      <c r="B55" s="136"/>
      <c r="C55" s="250"/>
      <c r="D55" s="136"/>
      <c r="E55" s="136"/>
      <c r="F55" s="136"/>
      <c r="G55" s="136"/>
      <c r="K55" s="247"/>
      <c r="L55" s="247"/>
      <c r="M55" s="247"/>
      <c r="O55" s="101"/>
    </row>
    <row r="56" spans="1:17" s="100" customFormat="1" ht="10.8" customHeight="1">
      <c r="C56" s="251"/>
      <c r="K56" s="247"/>
      <c r="L56" s="247"/>
      <c r="M56" s="247"/>
    </row>
    <row r="57" spans="1:17" s="100" customFormat="1" ht="24.75" customHeight="1">
      <c r="C57" s="251"/>
      <c r="K57" s="247"/>
      <c r="L57" s="247"/>
      <c r="M57" s="247"/>
    </row>
    <row r="58" spans="1:17" s="100" customFormat="1">
      <c r="C58" s="251"/>
      <c r="K58" s="247"/>
      <c r="L58" s="247"/>
      <c r="M58" s="247"/>
    </row>
    <row r="59" spans="1:17" s="100" customFormat="1">
      <c r="C59" s="251"/>
      <c r="K59" s="247"/>
      <c r="L59" s="247"/>
      <c r="M59" s="247"/>
    </row>
    <row r="60" spans="1:17" s="100" customFormat="1">
      <c r="C60" s="251"/>
      <c r="K60" s="247"/>
      <c r="L60" s="247"/>
      <c r="M60" s="247"/>
    </row>
    <row r="61" spans="1:17" s="100" customFormat="1">
      <c r="C61" s="251"/>
      <c r="K61" s="247"/>
      <c r="L61" s="247"/>
      <c r="M61" s="247"/>
    </row>
    <row r="62" spans="1:17" s="100" customFormat="1">
      <c r="C62" s="251"/>
      <c r="K62" s="247"/>
      <c r="L62" s="247"/>
      <c r="M62" s="247"/>
    </row>
    <row r="63" spans="1:17" s="100" customFormat="1">
      <c r="C63" s="251"/>
      <c r="K63" s="247"/>
      <c r="L63" s="247"/>
      <c r="M63" s="247"/>
    </row>
    <row r="64" spans="1:17" s="100" customFormat="1">
      <c r="C64" s="251"/>
      <c r="K64" s="247"/>
      <c r="L64" s="247"/>
      <c r="M64" s="247"/>
    </row>
    <row r="65" spans="1:16" s="100" customFormat="1">
      <c r="C65" s="251"/>
      <c r="K65" s="247"/>
      <c r="L65" s="247"/>
      <c r="M65" s="247"/>
    </row>
    <row r="66" spans="1:16" s="100" customFormat="1">
      <c r="C66" s="251"/>
      <c r="K66" s="247"/>
      <c r="L66" s="247"/>
      <c r="M66" s="247"/>
    </row>
    <row r="67" spans="1:16" s="100" customFormat="1">
      <c r="C67" s="251"/>
      <c r="K67" s="247"/>
      <c r="L67" s="247"/>
      <c r="M67" s="247"/>
    </row>
    <row r="68" spans="1:16" s="100" customFormat="1">
      <c r="C68" s="251"/>
      <c r="K68" s="247"/>
      <c r="L68" s="247"/>
      <c r="M68" s="247"/>
    </row>
    <row r="69" spans="1:16" s="100" customFormat="1">
      <c r="C69" s="251"/>
      <c r="K69" s="247"/>
      <c r="L69" s="247"/>
      <c r="M69" s="247"/>
    </row>
    <row r="70" spans="1:16" s="100" customFormat="1">
      <c r="C70" s="251"/>
      <c r="K70" s="247"/>
      <c r="L70" s="247"/>
      <c r="M70" s="247"/>
    </row>
    <row r="71" spans="1:16" s="100" customFormat="1">
      <c r="C71" s="251"/>
      <c r="K71" s="247"/>
      <c r="L71" s="247"/>
      <c r="M71" s="247"/>
    </row>
    <row r="72" spans="1:16" s="100" customFormat="1">
      <c r="C72" s="251"/>
      <c r="K72" s="247"/>
      <c r="L72" s="247"/>
      <c r="M72" s="247"/>
    </row>
    <row r="73" spans="1:16" s="100" customFormat="1">
      <c r="C73" s="251"/>
      <c r="K73" s="247"/>
      <c r="L73" s="247"/>
      <c r="M73" s="247"/>
    </row>
    <row r="74" spans="1:16" s="100" customFormat="1">
      <c r="C74" s="251"/>
      <c r="K74" s="247"/>
      <c r="L74" s="247"/>
      <c r="M74" s="247"/>
    </row>
    <row r="75" spans="1:16">
      <c r="A75" s="100"/>
      <c r="B75" s="100"/>
      <c r="C75" s="251"/>
      <c r="D75" s="100"/>
      <c r="E75" s="100"/>
      <c r="F75" s="100"/>
      <c r="G75" s="100"/>
      <c r="H75" s="100"/>
      <c r="I75" s="100"/>
      <c r="J75" s="100"/>
      <c r="K75" s="247"/>
      <c r="L75" s="247"/>
      <c r="M75" s="247"/>
      <c r="N75" s="100"/>
      <c r="O75" s="100"/>
      <c r="P75" s="100"/>
    </row>
    <row r="76" spans="1:16">
      <c r="O76" s="105"/>
    </row>
    <row r="77" spans="1:16">
      <c r="O77" s="105"/>
    </row>
    <row r="78" spans="1:16">
      <c r="O78" s="105"/>
    </row>
    <row r="79" spans="1:16">
      <c r="O79" s="105"/>
    </row>
    <row r="80" spans="1:16">
      <c r="O80" s="105"/>
    </row>
    <row r="81" spans="15:15">
      <c r="O81" s="105"/>
    </row>
    <row r="82" spans="15:15">
      <c r="O82" s="105"/>
    </row>
    <row r="83" spans="15:15">
      <c r="O83" s="105"/>
    </row>
    <row r="84" spans="15:15">
      <c r="O84" s="105"/>
    </row>
    <row r="85" spans="15:15">
      <c r="O85" s="105"/>
    </row>
    <row r="86" spans="15:15">
      <c r="O86" s="105"/>
    </row>
    <row r="87" spans="15:15">
      <c r="O87" s="105"/>
    </row>
    <row r="88" spans="15:15">
      <c r="O88" s="105"/>
    </row>
    <row r="89" spans="15:15">
      <c r="O89" s="105"/>
    </row>
    <row r="90" spans="15:15">
      <c r="O90" s="105"/>
    </row>
    <row r="91" spans="15:15">
      <c r="O91" s="105"/>
    </row>
    <row r="92" spans="15:15">
      <c r="O92" s="105"/>
    </row>
    <row r="93" spans="15:15">
      <c r="O93" s="105"/>
    </row>
    <row r="94" spans="15:15">
      <c r="O94" s="105"/>
    </row>
    <row r="95" spans="15:15">
      <c r="O95" s="105"/>
    </row>
    <row r="96" spans="15:15">
      <c r="O96" s="105"/>
    </row>
    <row r="97" spans="15:15">
      <c r="O97" s="105"/>
    </row>
    <row r="98" spans="15:15">
      <c r="O98" s="105"/>
    </row>
    <row r="99" spans="15:15">
      <c r="O99" s="105"/>
    </row>
    <row r="100" spans="15:15">
      <c r="O100" s="105"/>
    </row>
    <row r="101" spans="15:15">
      <c r="O101" s="105"/>
    </row>
    <row r="102" spans="15:15">
      <c r="O102" s="105"/>
    </row>
    <row r="103" spans="15:15">
      <c r="O103" s="105"/>
    </row>
    <row r="104" spans="15:15">
      <c r="O104" s="105"/>
    </row>
    <row r="105" spans="15:15">
      <c r="O105" s="105"/>
    </row>
    <row r="106" spans="15:15">
      <c r="O106" s="105"/>
    </row>
    <row r="107" spans="15:15">
      <c r="O107" s="105"/>
    </row>
    <row r="108" spans="15:15">
      <c r="O108" s="105"/>
    </row>
    <row r="109" spans="15:15">
      <c r="O109" s="105"/>
    </row>
    <row r="110" spans="15:15">
      <c r="O110" s="105"/>
    </row>
    <row r="111" spans="15:15">
      <c r="O111" s="105"/>
    </row>
    <row r="112" spans="15:15">
      <c r="O112" s="105"/>
    </row>
    <row r="113" spans="15:15">
      <c r="O113" s="105"/>
    </row>
    <row r="114" spans="15:15">
      <c r="O114" s="105"/>
    </row>
    <row r="115" spans="15:15">
      <c r="O115" s="105"/>
    </row>
    <row r="116" spans="15:15">
      <c r="O116" s="105"/>
    </row>
    <row r="117" spans="15:15">
      <c r="O117" s="105"/>
    </row>
    <row r="118" spans="15:15">
      <c r="O118" s="105"/>
    </row>
    <row r="119" spans="15:15">
      <c r="O119" s="105"/>
    </row>
    <row r="120" spans="15:15">
      <c r="O120" s="105"/>
    </row>
    <row r="121" spans="15:15">
      <c r="O121" s="105"/>
    </row>
    <row r="122" spans="15:15">
      <c r="O122" s="105"/>
    </row>
    <row r="123" spans="15:15">
      <c r="O123" s="105"/>
    </row>
    <row r="124" spans="15:15">
      <c r="O124" s="105"/>
    </row>
    <row r="125" spans="15:15">
      <c r="O125" s="105"/>
    </row>
    <row r="126" spans="15:15">
      <c r="O126" s="105"/>
    </row>
    <row r="127" spans="15:15">
      <c r="O127" s="105"/>
    </row>
    <row r="128" spans="15:15">
      <c r="O128" s="105"/>
    </row>
    <row r="129" spans="15:15">
      <c r="O129" s="105"/>
    </row>
    <row r="130" spans="15:15">
      <c r="O130" s="105"/>
    </row>
    <row r="131" spans="15:15">
      <c r="O131" s="105"/>
    </row>
    <row r="132" spans="15:15">
      <c r="O132" s="105"/>
    </row>
    <row r="133" spans="15:15">
      <c r="O133" s="105"/>
    </row>
    <row r="134" spans="15:15">
      <c r="O134" s="105"/>
    </row>
    <row r="135" spans="15:15">
      <c r="O135" s="105"/>
    </row>
    <row r="136" spans="15:15">
      <c r="O136" s="105"/>
    </row>
    <row r="137" spans="15:15">
      <c r="O137" s="105"/>
    </row>
    <row r="138" spans="15:15">
      <c r="O138" s="105"/>
    </row>
    <row r="139" spans="15:15">
      <c r="O139" s="105"/>
    </row>
    <row r="140" spans="15:15">
      <c r="O140" s="105"/>
    </row>
    <row r="141" spans="15:15">
      <c r="O141" s="105"/>
    </row>
    <row r="142" spans="15:15">
      <c r="O142" s="105"/>
    </row>
    <row r="143" spans="15:15">
      <c r="O143" s="105"/>
    </row>
    <row r="144" spans="15:15">
      <c r="O144" s="105"/>
    </row>
    <row r="145" spans="15:15">
      <c r="O145" s="105"/>
    </row>
    <row r="146" spans="15:15">
      <c r="O146" s="105"/>
    </row>
    <row r="147" spans="15:15">
      <c r="O147" s="105"/>
    </row>
    <row r="148" spans="15:15">
      <c r="O148" s="105"/>
    </row>
    <row r="149" spans="15:15">
      <c r="O149" s="105"/>
    </row>
    <row r="150" spans="15:15">
      <c r="O150" s="105"/>
    </row>
    <row r="151" spans="15:15">
      <c r="O151" s="105"/>
    </row>
    <row r="152" spans="15:15">
      <c r="O152" s="105"/>
    </row>
    <row r="153" spans="15:15">
      <c r="O153" s="105"/>
    </row>
    <row r="154" spans="15:15">
      <c r="O154" s="105"/>
    </row>
    <row r="155" spans="15:15">
      <c r="O155" s="105"/>
    </row>
    <row r="156" spans="15:15">
      <c r="O156" s="105"/>
    </row>
    <row r="157" spans="15:15">
      <c r="O157" s="105"/>
    </row>
  </sheetData>
  <mergeCells count="35">
    <mergeCell ref="K2:O2"/>
    <mergeCell ref="A5:A6"/>
    <mergeCell ref="B5:B6"/>
    <mergeCell ref="C5:C6"/>
    <mergeCell ref="F5:J5"/>
    <mergeCell ref="K5:K6"/>
    <mergeCell ref="A4:O4"/>
    <mergeCell ref="IH10:IV10"/>
    <mergeCell ref="A11:O11"/>
    <mergeCell ref="GO10:HC10"/>
    <mergeCell ref="HD10:HR10"/>
    <mergeCell ref="CN10:DB10"/>
    <mergeCell ref="DC10:DQ10"/>
    <mergeCell ref="DR10:EF10"/>
    <mergeCell ref="AF10:AT10"/>
    <mergeCell ref="FZ10:GN10"/>
    <mergeCell ref="A10:P10"/>
    <mergeCell ref="Q10:AE10"/>
    <mergeCell ref="HS10:IG10"/>
    <mergeCell ref="K1:O1"/>
    <mergeCell ref="A54:P54"/>
    <mergeCell ref="EG10:EU10"/>
    <mergeCell ref="EV10:FJ10"/>
    <mergeCell ref="FK10:FY10"/>
    <mergeCell ref="AU10:BI10"/>
    <mergeCell ref="BJ10:BX10"/>
    <mergeCell ref="BY10:CM10"/>
    <mergeCell ref="A21:N21"/>
    <mergeCell ref="A37:N37"/>
    <mergeCell ref="A8:P8"/>
    <mergeCell ref="A9:P9"/>
    <mergeCell ref="L5:L6"/>
    <mergeCell ref="M5:M6"/>
    <mergeCell ref="O5:O6"/>
    <mergeCell ref="D6:E6"/>
  </mergeCells>
  <printOptions horizontalCentered="1"/>
  <pageMargins left="0.27559055118110237" right="0.23622047244094491" top="1.1023622047244095" bottom="0.39370078740157483" header="0.94488188976377963" footer="0.23622047244094491"/>
  <pageSetup paperSize="9" scale="90" firstPageNumber="2" orientation="landscape" useFirstPageNumber="1" r:id="rId1"/>
  <headerFooter differentFirst="1" alignWithMargins="0">
    <oddHeader xml:space="preserve">&amp;C&amp;9&amp;P-1 </oddHeader>
    <oddFooter>&amp;R&amp;8ЦШВСМ ГО "ФСТ "Спартак"</oddFooter>
  </headerFooter>
  <rowBreaks count="1" manualBreakCount="1">
    <brk id="23"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Q112"/>
  <sheetViews>
    <sheetView view="pageBreakPreview" zoomScale="110" zoomScaleNormal="100" zoomScaleSheetLayoutView="110" workbookViewId="0">
      <selection activeCell="D63" sqref="D63:E63"/>
    </sheetView>
  </sheetViews>
  <sheetFormatPr defaultRowHeight="13.2"/>
  <cols>
    <col min="1" max="1" width="45.44140625" customWidth="1"/>
    <col min="2" max="2" width="9.5546875" style="74" customWidth="1"/>
    <col min="3" max="3" width="6.33203125" style="74" customWidth="1"/>
    <col min="4" max="4" width="16.44140625" style="75" customWidth="1"/>
    <col min="5" max="5" width="18.5546875" style="75" customWidth="1"/>
    <col min="6" max="6" width="6.109375" customWidth="1"/>
    <col min="7" max="7" width="5.44140625" customWidth="1"/>
    <col min="8" max="8" width="5.88671875" customWidth="1"/>
    <col min="9" max="9" width="6.33203125" customWidth="1"/>
    <col min="10" max="10" width="6.88671875" customWidth="1"/>
    <col min="11" max="11" width="7.33203125" style="74" customWidth="1"/>
    <col min="12" max="12" width="8" style="72" customWidth="1"/>
    <col min="13" max="13" width="8" style="74" customWidth="1"/>
    <col min="14" max="14" width="10.33203125" customWidth="1"/>
    <col min="15" max="15" width="11.88671875" customWidth="1"/>
    <col min="16" max="16" width="11.109375" bestFit="1" customWidth="1"/>
    <col min="17" max="17" width="19.5546875" customWidth="1"/>
    <col min="18" max="19" width="9.33203125" bestFit="1" customWidth="1"/>
    <col min="257" max="257" width="44" customWidth="1"/>
    <col min="258" max="258" width="9.5546875" customWidth="1"/>
    <col min="259" max="259" width="6.33203125" customWidth="1"/>
    <col min="260" max="260" width="16.44140625" customWidth="1"/>
    <col min="261" max="261" width="18.5546875" customWidth="1"/>
    <col min="262" max="262" width="6.109375" customWidth="1"/>
    <col min="263" max="263" width="5.44140625" customWidth="1"/>
    <col min="264" max="264" width="5.88671875" customWidth="1"/>
    <col min="265" max="265" width="6.33203125" customWidth="1"/>
    <col min="266" max="266" width="6.88671875" customWidth="1"/>
    <col min="267" max="267" width="7.33203125" customWidth="1"/>
    <col min="268" max="269" width="8" customWidth="1"/>
    <col min="513" max="513" width="44" customWidth="1"/>
    <col min="514" max="514" width="9.5546875" customWidth="1"/>
    <col min="515" max="515" width="6.33203125" customWidth="1"/>
    <col min="516" max="516" width="16.44140625" customWidth="1"/>
    <col min="517" max="517" width="18.5546875" customWidth="1"/>
    <col min="518" max="518" width="6.109375" customWidth="1"/>
    <col min="519" max="519" width="5.44140625" customWidth="1"/>
    <col min="520" max="520" width="5.88671875" customWidth="1"/>
    <col min="521" max="521" width="6.33203125" customWidth="1"/>
    <col min="522" max="522" width="6.88671875" customWidth="1"/>
    <col min="523" max="523" width="7.33203125" customWidth="1"/>
    <col min="524" max="525" width="8" customWidth="1"/>
    <col min="769" max="769" width="44" customWidth="1"/>
    <col min="770" max="770" width="9.5546875" customWidth="1"/>
    <col min="771" max="771" width="6.33203125" customWidth="1"/>
    <col min="772" max="772" width="16.44140625" customWidth="1"/>
    <col min="773" max="773" width="18.5546875" customWidth="1"/>
    <col min="774" max="774" width="6.109375" customWidth="1"/>
    <col min="775" max="775" width="5.44140625" customWidth="1"/>
    <col min="776" max="776" width="5.88671875" customWidth="1"/>
    <col min="777" max="777" width="6.33203125" customWidth="1"/>
    <col min="778" max="778" width="6.88671875" customWidth="1"/>
    <col min="779" max="779" width="7.33203125" customWidth="1"/>
    <col min="780" max="781" width="8" customWidth="1"/>
    <col min="1025" max="1025" width="44" customWidth="1"/>
    <col min="1026" max="1026" width="9.5546875" customWidth="1"/>
    <col min="1027" max="1027" width="6.33203125" customWidth="1"/>
    <col min="1028" max="1028" width="16.44140625" customWidth="1"/>
    <col min="1029" max="1029" width="18.5546875" customWidth="1"/>
    <col min="1030" max="1030" width="6.109375" customWidth="1"/>
    <col min="1031" max="1031" width="5.44140625" customWidth="1"/>
    <col min="1032" max="1032" width="5.88671875" customWidth="1"/>
    <col min="1033" max="1033" width="6.33203125" customWidth="1"/>
    <col min="1034" max="1034" width="6.88671875" customWidth="1"/>
    <col min="1035" max="1035" width="7.33203125" customWidth="1"/>
    <col min="1036" max="1037" width="8" customWidth="1"/>
    <col min="1281" max="1281" width="44" customWidth="1"/>
    <col min="1282" max="1282" width="9.5546875" customWidth="1"/>
    <col min="1283" max="1283" width="6.33203125" customWidth="1"/>
    <col min="1284" max="1284" width="16.44140625" customWidth="1"/>
    <col min="1285" max="1285" width="18.5546875" customWidth="1"/>
    <col min="1286" max="1286" width="6.109375" customWidth="1"/>
    <col min="1287" max="1287" width="5.44140625" customWidth="1"/>
    <col min="1288" max="1288" width="5.88671875" customWidth="1"/>
    <col min="1289" max="1289" width="6.33203125" customWidth="1"/>
    <col min="1290" max="1290" width="6.88671875" customWidth="1"/>
    <col min="1291" max="1291" width="7.33203125" customWidth="1"/>
    <col min="1292" max="1293" width="8" customWidth="1"/>
    <col min="1537" max="1537" width="44" customWidth="1"/>
    <col min="1538" max="1538" width="9.5546875" customWidth="1"/>
    <col min="1539" max="1539" width="6.33203125" customWidth="1"/>
    <col min="1540" max="1540" width="16.44140625" customWidth="1"/>
    <col min="1541" max="1541" width="18.5546875" customWidth="1"/>
    <col min="1542" max="1542" width="6.109375" customWidth="1"/>
    <col min="1543" max="1543" width="5.44140625" customWidth="1"/>
    <col min="1544" max="1544" width="5.88671875" customWidth="1"/>
    <col min="1545" max="1545" width="6.33203125" customWidth="1"/>
    <col min="1546" max="1546" width="6.88671875" customWidth="1"/>
    <col min="1547" max="1547" width="7.33203125" customWidth="1"/>
    <col min="1548" max="1549" width="8" customWidth="1"/>
    <col min="1793" max="1793" width="44" customWidth="1"/>
    <col min="1794" max="1794" width="9.5546875" customWidth="1"/>
    <col min="1795" max="1795" width="6.33203125" customWidth="1"/>
    <col min="1796" max="1796" width="16.44140625" customWidth="1"/>
    <col min="1797" max="1797" width="18.5546875" customWidth="1"/>
    <col min="1798" max="1798" width="6.109375" customWidth="1"/>
    <col min="1799" max="1799" width="5.44140625" customWidth="1"/>
    <col min="1800" max="1800" width="5.88671875" customWidth="1"/>
    <col min="1801" max="1801" width="6.33203125" customWidth="1"/>
    <col min="1802" max="1802" width="6.88671875" customWidth="1"/>
    <col min="1803" max="1803" width="7.33203125" customWidth="1"/>
    <col min="1804" max="1805" width="8" customWidth="1"/>
    <col min="2049" max="2049" width="44" customWidth="1"/>
    <col min="2050" max="2050" width="9.5546875" customWidth="1"/>
    <col min="2051" max="2051" width="6.33203125" customWidth="1"/>
    <col min="2052" max="2052" width="16.44140625" customWidth="1"/>
    <col min="2053" max="2053" width="18.5546875" customWidth="1"/>
    <col min="2054" max="2054" width="6.109375" customWidth="1"/>
    <col min="2055" max="2055" width="5.44140625" customWidth="1"/>
    <col min="2056" max="2056" width="5.88671875" customWidth="1"/>
    <col min="2057" max="2057" width="6.33203125" customWidth="1"/>
    <col min="2058" max="2058" width="6.88671875" customWidth="1"/>
    <col min="2059" max="2059" width="7.33203125" customWidth="1"/>
    <col min="2060" max="2061" width="8" customWidth="1"/>
    <col min="2305" max="2305" width="44" customWidth="1"/>
    <col min="2306" max="2306" width="9.5546875" customWidth="1"/>
    <col min="2307" max="2307" width="6.33203125" customWidth="1"/>
    <col min="2308" max="2308" width="16.44140625" customWidth="1"/>
    <col min="2309" max="2309" width="18.5546875" customWidth="1"/>
    <col min="2310" max="2310" width="6.109375" customWidth="1"/>
    <col min="2311" max="2311" width="5.44140625" customWidth="1"/>
    <col min="2312" max="2312" width="5.88671875" customWidth="1"/>
    <col min="2313" max="2313" width="6.33203125" customWidth="1"/>
    <col min="2314" max="2314" width="6.88671875" customWidth="1"/>
    <col min="2315" max="2315" width="7.33203125" customWidth="1"/>
    <col min="2316" max="2317" width="8" customWidth="1"/>
    <col min="2561" max="2561" width="44" customWidth="1"/>
    <col min="2562" max="2562" width="9.5546875" customWidth="1"/>
    <col min="2563" max="2563" width="6.33203125" customWidth="1"/>
    <col min="2564" max="2564" width="16.44140625" customWidth="1"/>
    <col min="2565" max="2565" width="18.5546875" customWidth="1"/>
    <col min="2566" max="2566" width="6.109375" customWidth="1"/>
    <col min="2567" max="2567" width="5.44140625" customWidth="1"/>
    <col min="2568" max="2568" width="5.88671875" customWidth="1"/>
    <col min="2569" max="2569" width="6.33203125" customWidth="1"/>
    <col min="2570" max="2570" width="6.88671875" customWidth="1"/>
    <col min="2571" max="2571" width="7.33203125" customWidth="1"/>
    <col min="2572" max="2573" width="8" customWidth="1"/>
    <col min="2817" max="2817" width="44" customWidth="1"/>
    <col min="2818" max="2818" width="9.5546875" customWidth="1"/>
    <col min="2819" max="2819" width="6.33203125" customWidth="1"/>
    <col min="2820" max="2820" width="16.44140625" customWidth="1"/>
    <col min="2821" max="2821" width="18.5546875" customWidth="1"/>
    <col min="2822" max="2822" width="6.109375" customWidth="1"/>
    <col min="2823" max="2823" width="5.44140625" customWidth="1"/>
    <col min="2824" max="2824" width="5.88671875" customWidth="1"/>
    <col min="2825" max="2825" width="6.33203125" customWidth="1"/>
    <col min="2826" max="2826" width="6.88671875" customWidth="1"/>
    <col min="2827" max="2827" width="7.33203125" customWidth="1"/>
    <col min="2828" max="2829" width="8" customWidth="1"/>
    <col min="3073" max="3073" width="44" customWidth="1"/>
    <col min="3074" max="3074" width="9.5546875" customWidth="1"/>
    <col min="3075" max="3075" width="6.33203125" customWidth="1"/>
    <col min="3076" max="3076" width="16.44140625" customWidth="1"/>
    <col min="3077" max="3077" width="18.5546875" customWidth="1"/>
    <col min="3078" max="3078" width="6.109375" customWidth="1"/>
    <col min="3079" max="3079" width="5.44140625" customWidth="1"/>
    <col min="3080" max="3080" width="5.88671875" customWidth="1"/>
    <col min="3081" max="3081" width="6.33203125" customWidth="1"/>
    <col min="3082" max="3082" width="6.88671875" customWidth="1"/>
    <col min="3083" max="3083" width="7.33203125" customWidth="1"/>
    <col min="3084" max="3085" width="8" customWidth="1"/>
    <col min="3329" max="3329" width="44" customWidth="1"/>
    <col min="3330" max="3330" width="9.5546875" customWidth="1"/>
    <col min="3331" max="3331" width="6.33203125" customWidth="1"/>
    <col min="3332" max="3332" width="16.44140625" customWidth="1"/>
    <col min="3333" max="3333" width="18.5546875" customWidth="1"/>
    <col min="3334" max="3334" width="6.109375" customWidth="1"/>
    <col min="3335" max="3335" width="5.44140625" customWidth="1"/>
    <col min="3336" max="3336" width="5.88671875" customWidth="1"/>
    <col min="3337" max="3337" width="6.33203125" customWidth="1"/>
    <col min="3338" max="3338" width="6.88671875" customWidth="1"/>
    <col min="3339" max="3339" width="7.33203125" customWidth="1"/>
    <col min="3340" max="3341" width="8" customWidth="1"/>
    <col min="3585" max="3585" width="44" customWidth="1"/>
    <col min="3586" max="3586" width="9.5546875" customWidth="1"/>
    <col min="3587" max="3587" width="6.33203125" customWidth="1"/>
    <col min="3588" max="3588" width="16.44140625" customWidth="1"/>
    <col min="3589" max="3589" width="18.5546875" customWidth="1"/>
    <col min="3590" max="3590" width="6.109375" customWidth="1"/>
    <col min="3591" max="3591" width="5.44140625" customWidth="1"/>
    <col min="3592" max="3592" width="5.88671875" customWidth="1"/>
    <col min="3593" max="3593" width="6.33203125" customWidth="1"/>
    <col min="3594" max="3594" width="6.88671875" customWidth="1"/>
    <col min="3595" max="3595" width="7.33203125" customWidth="1"/>
    <col min="3596" max="3597" width="8" customWidth="1"/>
    <col min="3841" max="3841" width="44" customWidth="1"/>
    <col min="3842" max="3842" width="9.5546875" customWidth="1"/>
    <col min="3843" max="3843" width="6.33203125" customWidth="1"/>
    <col min="3844" max="3844" width="16.44140625" customWidth="1"/>
    <col min="3845" max="3845" width="18.5546875" customWidth="1"/>
    <col min="3846" max="3846" width="6.109375" customWidth="1"/>
    <col min="3847" max="3847" width="5.44140625" customWidth="1"/>
    <col min="3848" max="3848" width="5.88671875" customWidth="1"/>
    <col min="3849" max="3849" width="6.33203125" customWidth="1"/>
    <col min="3850" max="3850" width="6.88671875" customWidth="1"/>
    <col min="3851" max="3851" width="7.33203125" customWidth="1"/>
    <col min="3852" max="3853" width="8" customWidth="1"/>
    <col min="4097" max="4097" width="44" customWidth="1"/>
    <col min="4098" max="4098" width="9.5546875" customWidth="1"/>
    <col min="4099" max="4099" width="6.33203125" customWidth="1"/>
    <col min="4100" max="4100" width="16.44140625" customWidth="1"/>
    <col min="4101" max="4101" width="18.5546875" customWidth="1"/>
    <col min="4102" max="4102" width="6.109375" customWidth="1"/>
    <col min="4103" max="4103" width="5.44140625" customWidth="1"/>
    <col min="4104" max="4104" width="5.88671875" customWidth="1"/>
    <col min="4105" max="4105" width="6.33203125" customWidth="1"/>
    <col min="4106" max="4106" width="6.88671875" customWidth="1"/>
    <col min="4107" max="4107" width="7.33203125" customWidth="1"/>
    <col min="4108" max="4109" width="8" customWidth="1"/>
    <col min="4353" max="4353" width="44" customWidth="1"/>
    <col min="4354" max="4354" width="9.5546875" customWidth="1"/>
    <col min="4355" max="4355" width="6.33203125" customWidth="1"/>
    <col min="4356" max="4356" width="16.44140625" customWidth="1"/>
    <col min="4357" max="4357" width="18.5546875" customWidth="1"/>
    <col min="4358" max="4358" width="6.109375" customWidth="1"/>
    <col min="4359" max="4359" width="5.44140625" customWidth="1"/>
    <col min="4360" max="4360" width="5.88671875" customWidth="1"/>
    <col min="4361" max="4361" width="6.33203125" customWidth="1"/>
    <col min="4362" max="4362" width="6.88671875" customWidth="1"/>
    <col min="4363" max="4363" width="7.33203125" customWidth="1"/>
    <col min="4364" max="4365" width="8" customWidth="1"/>
    <col min="4609" max="4609" width="44" customWidth="1"/>
    <col min="4610" max="4610" width="9.5546875" customWidth="1"/>
    <col min="4611" max="4611" width="6.33203125" customWidth="1"/>
    <col min="4612" max="4612" width="16.44140625" customWidth="1"/>
    <col min="4613" max="4613" width="18.5546875" customWidth="1"/>
    <col min="4614" max="4614" width="6.109375" customWidth="1"/>
    <col min="4615" max="4615" width="5.44140625" customWidth="1"/>
    <col min="4616" max="4616" width="5.88671875" customWidth="1"/>
    <col min="4617" max="4617" width="6.33203125" customWidth="1"/>
    <col min="4618" max="4618" width="6.88671875" customWidth="1"/>
    <col min="4619" max="4619" width="7.33203125" customWidth="1"/>
    <col min="4620" max="4621" width="8" customWidth="1"/>
    <col min="4865" max="4865" width="44" customWidth="1"/>
    <col min="4866" max="4866" width="9.5546875" customWidth="1"/>
    <col min="4867" max="4867" width="6.33203125" customWidth="1"/>
    <col min="4868" max="4868" width="16.44140625" customWidth="1"/>
    <col min="4869" max="4869" width="18.5546875" customWidth="1"/>
    <col min="4870" max="4870" width="6.109375" customWidth="1"/>
    <col min="4871" max="4871" width="5.44140625" customWidth="1"/>
    <col min="4872" max="4872" width="5.88671875" customWidth="1"/>
    <col min="4873" max="4873" width="6.33203125" customWidth="1"/>
    <col min="4874" max="4874" width="6.88671875" customWidth="1"/>
    <col min="4875" max="4875" width="7.33203125" customWidth="1"/>
    <col min="4876" max="4877" width="8" customWidth="1"/>
    <col min="5121" max="5121" width="44" customWidth="1"/>
    <col min="5122" max="5122" width="9.5546875" customWidth="1"/>
    <col min="5123" max="5123" width="6.33203125" customWidth="1"/>
    <col min="5124" max="5124" width="16.44140625" customWidth="1"/>
    <col min="5125" max="5125" width="18.5546875" customWidth="1"/>
    <col min="5126" max="5126" width="6.109375" customWidth="1"/>
    <col min="5127" max="5127" width="5.44140625" customWidth="1"/>
    <col min="5128" max="5128" width="5.88671875" customWidth="1"/>
    <col min="5129" max="5129" width="6.33203125" customWidth="1"/>
    <col min="5130" max="5130" width="6.88671875" customWidth="1"/>
    <col min="5131" max="5131" width="7.33203125" customWidth="1"/>
    <col min="5132" max="5133" width="8" customWidth="1"/>
    <col min="5377" max="5377" width="44" customWidth="1"/>
    <col min="5378" max="5378" width="9.5546875" customWidth="1"/>
    <col min="5379" max="5379" width="6.33203125" customWidth="1"/>
    <col min="5380" max="5380" width="16.44140625" customWidth="1"/>
    <col min="5381" max="5381" width="18.5546875" customWidth="1"/>
    <col min="5382" max="5382" width="6.109375" customWidth="1"/>
    <col min="5383" max="5383" width="5.44140625" customWidth="1"/>
    <col min="5384" max="5384" width="5.88671875" customWidth="1"/>
    <col min="5385" max="5385" width="6.33203125" customWidth="1"/>
    <col min="5386" max="5386" width="6.88671875" customWidth="1"/>
    <col min="5387" max="5387" width="7.33203125" customWidth="1"/>
    <col min="5388" max="5389" width="8" customWidth="1"/>
    <col min="5633" max="5633" width="44" customWidth="1"/>
    <col min="5634" max="5634" width="9.5546875" customWidth="1"/>
    <col min="5635" max="5635" width="6.33203125" customWidth="1"/>
    <col min="5636" max="5636" width="16.44140625" customWidth="1"/>
    <col min="5637" max="5637" width="18.5546875" customWidth="1"/>
    <col min="5638" max="5638" width="6.109375" customWidth="1"/>
    <col min="5639" max="5639" width="5.44140625" customWidth="1"/>
    <col min="5640" max="5640" width="5.88671875" customWidth="1"/>
    <col min="5641" max="5641" width="6.33203125" customWidth="1"/>
    <col min="5642" max="5642" width="6.88671875" customWidth="1"/>
    <col min="5643" max="5643" width="7.33203125" customWidth="1"/>
    <col min="5644" max="5645" width="8" customWidth="1"/>
    <col min="5889" max="5889" width="44" customWidth="1"/>
    <col min="5890" max="5890" width="9.5546875" customWidth="1"/>
    <col min="5891" max="5891" width="6.33203125" customWidth="1"/>
    <col min="5892" max="5892" width="16.44140625" customWidth="1"/>
    <col min="5893" max="5893" width="18.5546875" customWidth="1"/>
    <col min="5894" max="5894" width="6.109375" customWidth="1"/>
    <col min="5895" max="5895" width="5.44140625" customWidth="1"/>
    <col min="5896" max="5896" width="5.88671875" customWidth="1"/>
    <col min="5897" max="5897" width="6.33203125" customWidth="1"/>
    <col min="5898" max="5898" width="6.88671875" customWidth="1"/>
    <col min="5899" max="5899" width="7.33203125" customWidth="1"/>
    <col min="5900" max="5901" width="8" customWidth="1"/>
    <col min="6145" max="6145" width="44" customWidth="1"/>
    <col min="6146" max="6146" width="9.5546875" customWidth="1"/>
    <col min="6147" max="6147" width="6.33203125" customWidth="1"/>
    <col min="6148" max="6148" width="16.44140625" customWidth="1"/>
    <col min="6149" max="6149" width="18.5546875" customWidth="1"/>
    <col min="6150" max="6150" width="6.109375" customWidth="1"/>
    <col min="6151" max="6151" width="5.44140625" customWidth="1"/>
    <col min="6152" max="6152" width="5.88671875" customWidth="1"/>
    <col min="6153" max="6153" width="6.33203125" customWidth="1"/>
    <col min="6154" max="6154" width="6.88671875" customWidth="1"/>
    <col min="6155" max="6155" width="7.33203125" customWidth="1"/>
    <col min="6156" max="6157" width="8" customWidth="1"/>
    <col min="6401" max="6401" width="44" customWidth="1"/>
    <col min="6402" max="6402" width="9.5546875" customWidth="1"/>
    <col min="6403" max="6403" width="6.33203125" customWidth="1"/>
    <col min="6404" max="6404" width="16.44140625" customWidth="1"/>
    <col min="6405" max="6405" width="18.5546875" customWidth="1"/>
    <col min="6406" max="6406" width="6.109375" customWidth="1"/>
    <col min="6407" max="6407" width="5.44140625" customWidth="1"/>
    <col min="6408" max="6408" width="5.88671875" customWidth="1"/>
    <col min="6409" max="6409" width="6.33203125" customWidth="1"/>
    <col min="6410" max="6410" width="6.88671875" customWidth="1"/>
    <col min="6411" max="6411" width="7.33203125" customWidth="1"/>
    <col min="6412" max="6413" width="8" customWidth="1"/>
    <col min="6657" max="6657" width="44" customWidth="1"/>
    <col min="6658" max="6658" width="9.5546875" customWidth="1"/>
    <col min="6659" max="6659" width="6.33203125" customWidth="1"/>
    <col min="6660" max="6660" width="16.44140625" customWidth="1"/>
    <col min="6661" max="6661" width="18.5546875" customWidth="1"/>
    <col min="6662" max="6662" width="6.109375" customWidth="1"/>
    <col min="6663" max="6663" width="5.44140625" customWidth="1"/>
    <col min="6664" max="6664" width="5.88671875" customWidth="1"/>
    <col min="6665" max="6665" width="6.33203125" customWidth="1"/>
    <col min="6666" max="6666" width="6.88671875" customWidth="1"/>
    <col min="6667" max="6667" width="7.33203125" customWidth="1"/>
    <col min="6668" max="6669" width="8" customWidth="1"/>
    <col min="6913" max="6913" width="44" customWidth="1"/>
    <col min="6914" max="6914" width="9.5546875" customWidth="1"/>
    <col min="6915" max="6915" width="6.33203125" customWidth="1"/>
    <col min="6916" max="6916" width="16.44140625" customWidth="1"/>
    <col min="6917" max="6917" width="18.5546875" customWidth="1"/>
    <col min="6918" max="6918" width="6.109375" customWidth="1"/>
    <col min="6919" max="6919" width="5.44140625" customWidth="1"/>
    <col min="6920" max="6920" width="5.88671875" customWidth="1"/>
    <col min="6921" max="6921" width="6.33203125" customWidth="1"/>
    <col min="6922" max="6922" width="6.88671875" customWidth="1"/>
    <col min="6923" max="6923" width="7.33203125" customWidth="1"/>
    <col min="6924" max="6925" width="8" customWidth="1"/>
    <col min="7169" max="7169" width="44" customWidth="1"/>
    <col min="7170" max="7170" width="9.5546875" customWidth="1"/>
    <col min="7171" max="7171" width="6.33203125" customWidth="1"/>
    <col min="7172" max="7172" width="16.44140625" customWidth="1"/>
    <col min="7173" max="7173" width="18.5546875" customWidth="1"/>
    <col min="7174" max="7174" width="6.109375" customWidth="1"/>
    <col min="7175" max="7175" width="5.44140625" customWidth="1"/>
    <col min="7176" max="7176" width="5.88671875" customWidth="1"/>
    <col min="7177" max="7177" width="6.33203125" customWidth="1"/>
    <col min="7178" max="7178" width="6.88671875" customWidth="1"/>
    <col min="7179" max="7179" width="7.33203125" customWidth="1"/>
    <col min="7180" max="7181" width="8" customWidth="1"/>
    <col min="7425" max="7425" width="44" customWidth="1"/>
    <col min="7426" max="7426" width="9.5546875" customWidth="1"/>
    <col min="7427" max="7427" width="6.33203125" customWidth="1"/>
    <col min="7428" max="7428" width="16.44140625" customWidth="1"/>
    <col min="7429" max="7429" width="18.5546875" customWidth="1"/>
    <col min="7430" max="7430" width="6.109375" customWidth="1"/>
    <col min="7431" max="7431" width="5.44140625" customWidth="1"/>
    <col min="7432" max="7432" width="5.88671875" customWidth="1"/>
    <col min="7433" max="7433" width="6.33203125" customWidth="1"/>
    <col min="7434" max="7434" width="6.88671875" customWidth="1"/>
    <col min="7435" max="7435" width="7.33203125" customWidth="1"/>
    <col min="7436" max="7437" width="8" customWidth="1"/>
    <col min="7681" max="7681" width="44" customWidth="1"/>
    <col min="7682" max="7682" width="9.5546875" customWidth="1"/>
    <col min="7683" max="7683" width="6.33203125" customWidth="1"/>
    <col min="7684" max="7684" width="16.44140625" customWidth="1"/>
    <col min="7685" max="7685" width="18.5546875" customWidth="1"/>
    <col min="7686" max="7686" width="6.109375" customWidth="1"/>
    <col min="7687" max="7687" width="5.44140625" customWidth="1"/>
    <col min="7688" max="7688" width="5.88671875" customWidth="1"/>
    <col min="7689" max="7689" width="6.33203125" customWidth="1"/>
    <col min="7690" max="7690" width="6.88671875" customWidth="1"/>
    <col min="7691" max="7691" width="7.33203125" customWidth="1"/>
    <col min="7692" max="7693" width="8" customWidth="1"/>
    <col min="7937" max="7937" width="44" customWidth="1"/>
    <col min="7938" max="7938" width="9.5546875" customWidth="1"/>
    <col min="7939" max="7939" width="6.33203125" customWidth="1"/>
    <col min="7940" max="7940" width="16.44140625" customWidth="1"/>
    <col min="7941" max="7941" width="18.5546875" customWidth="1"/>
    <col min="7942" max="7942" width="6.109375" customWidth="1"/>
    <col min="7943" max="7943" width="5.44140625" customWidth="1"/>
    <col min="7944" max="7944" width="5.88671875" customWidth="1"/>
    <col min="7945" max="7945" width="6.33203125" customWidth="1"/>
    <col min="7946" max="7946" width="6.88671875" customWidth="1"/>
    <col min="7947" max="7947" width="7.33203125" customWidth="1"/>
    <col min="7948" max="7949" width="8" customWidth="1"/>
    <col min="8193" max="8193" width="44" customWidth="1"/>
    <col min="8194" max="8194" width="9.5546875" customWidth="1"/>
    <col min="8195" max="8195" width="6.33203125" customWidth="1"/>
    <col min="8196" max="8196" width="16.44140625" customWidth="1"/>
    <col min="8197" max="8197" width="18.5546875" customWidth="1"/>
    <col min="8198" max="8198" width="6.109375" customWidth="1"/>
    <col min="8199" max="8199" width="5.44140625" customWidth="1"/>
    <col min="8200" max="8200" width="5.88671875" customWidth="1"/>
    <col min="8201" max="8201" width="6.33203125" customWidth="1"/>
    <col min="8202" max="8202" width="6.88671875" customWidth="1"/>
    <col min="8203" max="8203" width="7.33203125" customWidth="1"/>
    <col min="8204" max="8205" width="8" customWidth="1"/>
    <col min="8449" max="8449" width="44" customWidth="1"/>
    <col min="8450" max="8450" width="9.5546875" customWidth="1"/>
    <col min="8451" max="8451" width="6.33203125" customWidth="1"/>
    <col min="8452" max="8452" width="16.44140625" customWidth="1"/>
    <col min="8453" max="8453" width="18.5546875" customWidth="1"/>
    <col min="8454" max="8454" width="6.109375" customWidth="1"/>
    <col min="8455" max="8455" width="5.44140625" customWidth="1"/>
    <col min="8456" max="8456" width="5.88671875" customWidth="1"/>
    <col min="8457" max="8457" width="6.33203125" customWidth="1"/>
    <col min="8458" max="8458" width="6.88671875" customWidth="1"/>
    <col min="8459" max="8459" width="7.33203125" customWidth="1"/>
    <col min="8460" max="8461" width="8" customWidth="1"/>
    <col min="8705" max="8705" width="44" customWidth="1"/>
    <col min="8706" max="8706" width="9.5546875" customWidth="1"/>
    <col min="8707" max="8707" width="6.33203125" customWidth="1"/>
    <col min="8708" max="8708" width="16.44140625" customWidth="1"/>
    <col min="8709" max="8709" width="18.5546875" customWidth="1"/>
    <col min="8710" max="8710" width="6.109375" customWidth="1"/>
    <col min="8711" max="8711" width="5.44140625" customWidth="1"/>
    <col min="8712" max="8712" width="5.88671875" customWidth="1"/>
    <col min="8713" max="8713" width="6.33203125" customWidth="1"/>
    <col min="8714" max="8714" width="6.88671875" customWidth="1"/>
    <col min="8715" max="8715" width="7.33203125" customWidth="1"/>
    <col min="8716" max="8717" width="8" customWidth="1"/>
    <col min="8961" max="8961" width="44" customWidth="1"/>
    <col min="8962" max="8962" width="9.5546875" customWidth="1"/>
    <col min="8963" max="8963" width="6.33203125" customWidth="1"/>
    <col min="8964" max="8964" width="16.44140625" customWidth="1"/>
    <col min="8965" max="8965" width="18.5546875" customWidth="1"/>
    <col min="8966" max="8966" width="6.109375" customWidth="1"/>
    <col min="8967" max="8967" width="5.44140625" customWidth="1"/>
    <col min="8968" max="8968" width="5.88671875" customWidth="1"/>
    <col min="8969" max="8969" width="6.33203125" customWidth="1"/>
    <col min="8970" max="8970" width="6.88671875" customWidth="1"/>
    <col min="8971" max="8971" width="7.33203125" customWidth="1"/>
    <col min="8972" max="8973" width="8" customWidth="1"/>
    <col min="9217" max="9217" width="44" customWidth="1"/>
    <col min="9218" max="9218" width="9.5546875" customWidth="1"/>
    <col min="9219" max="9219" width="6.33203125" customWidth="1"/>
    <col min="9220" max="9220" width="16.44140625" customWidth="1"/>
    <col min="9221" max="9221" width="18.5546875" customWidth="1"/>
    <col min="9222" max="9222" width="6.109375" customWidth="1"/>
    <col min="9223" max="9223" width="5.44140625" customWidth="1"/>
    <col min="9224" max="9224" width="5.88671875" customWidth="1"/>
    <col min="9225" max="9225" width="6.33203125" customWidth="1"/>
    <col min="9226" max="9226" width="6.88671875" customWidth="1"/>
    <col min="9227" max="9227" width="7.33203125" customWidth="1"/>
    <col min="9228" max="9229" width="8" customWidth="1"/>
    <col min="9473" max="9473" width="44" customWidth="1"/>
    <col min="9474" max="9474" width="9.5546875" customWidth="1"/>
    <col min="9475" max="9475" width="6.33203125" customWidth="1"/>
    <col min="9476" max="9476" width="16.44140625" customWidth="1"/>
    <col min="9477" max="9477" width="18.5546875" customWidth="1"/>
    <col min="9478" max="9478" width="6.109375" customWidth="1"/>
    <col min="9479" max="9479" width="5.44140625" customWidth="1"/>
    <col min="9480" max="9480" width="5.88671875" customWidth="1"/>
    <col min="9481" max="9481" width="6.33203125" customWidth="1"/>
    <col min="9482" max="9482" width="6.88671875" customWidth="1"/>
    <col min="9483" max="9483" width="7.33203125" customWidth="1"/>
    <col min="9484" max="9485" width="8" customWidth="1"/>
    <col min="9729" max="9729" width="44" customWidth="1"/>
    <col min="9730" max="9730" width="9.5546875" customWidth="1"/>
    <col min="9731" max="9731" width="6.33203125" customWidth="1"/>
    <col min="9732" max="9732" width="16.44140625" customWidth="1"/>
    <col min="9733" max="9733" width="18.5546875" customWidth="1"/>
    <col min="9734" max="9734" width="6.109375" customWidth="1"/>
    <col min="9735" max="9735" width="5.44140625" customWidth="1"/>
    <col min="9736" max="9736" width="5.88671875" customWidth="1"/>
    <col min="9737" max="9737" width="6.33203125" customWidth="1"/>
    <col min="9738" max="9738" width="6.88671875" customWidth="1"/>
    <col min="9739" max="9739" width="7.33203125" customWidth="1"/>
    <col min="9740" max="9741" width="8" customWidth="1"/>
    <col min="9985" max="9985" width="44" customWidth="1"/>
    <col min="9986" max="9986" width="9.5546875" customWidth="1"/>
    <col min="9987" max="9987" width="6.33203125" customWidth="1"/>
    <col min="9988" max="9988" width="16.44140625" customWidth="1"/>
    <col min="9989" max="9989" width="18.5546875" customWidth="1"/>
    <col min="9990" max="9990" width="6.109375" customWidth="1"/>
    <col min="9991" max="9991" width="5.44140625" customWidth="1"/>
    <col min="9992" max="9992" width="5.88671875" customWidth="1"/>
    <col min="9993" max="9993" width="6.33203125" customWidth="1"/>
    <col min="9994" max="9994" width="6.88671875" customWidth="1"/>
    <col min="9995" max="9995" width="7.33203125" customWidth="1"/>
    <col min="9996" max="9997" width="8" customWidth="1"/>
    <col min="10241" max="10241" width="44" customWidth="1"/>
    <col min="10242" max="10242" width="9.5546875" customWidth="1"/>
    <col min="10243" max="10243" width="6.33203125" customWidth="1"/>
    <col min="10244" max="10244" width="16.44140625" customWidth="1"/>
    <col min="10245" max="10245" width="18.5546875" customWidth="1"/>
    <col min="10246" max="10246" width="6.109375" customWidth="1"/>
    <col min="10247" max="10247" width="5.44140625" customWidth="1"/>
    <col min="10248" max="10248" width="5.88671875" customWidth="1"/>
    <col min="10249" max="10249" width="6.33203125" customWidth="1"/>
    <col min="10250" max="10250" width="6.88671875" customWidth="1"/>
    <col min="10251" max="10251" width="7.33203125" customWidth="1"/>
    <col min="10252" max="10253" width="8" customWidth="1"/>
    <col min="10497" max="10497" width="44" customWidth="1"/>
    <col min="10498" max="10498" width="9.5546875" customWidth="1"/>
    <col min="10499" max="10499" width="6.33203125" customWidth="1"/>
    <col min="10500" max="10500" width="16.44140625" customWidth="1"/>
    <col min="10501" max="10501" width="18.5546875" customWidth="1"/>
    <col min="10502" max="10502" width="6.109375" customWidth="1"/>
    <col min="10503" max="10503" width="5.44140625" customWidth="1"/>
    <col min="10504" max="10504" width="5.88671875" customWidth="1"/>
    <col min="10505" max="10505" width="6.33203125" customWidth="1"/>
    <col min="10506" max="10506" width="6.88671875" customWidth="1"/>
    <col min="10507" max="10507" width="7.33203125" customWidth="1"/>
    <col min="10508" max="10509" width="8" customWidth="1"/>
    <col min="10753" max="10753" width="44" customWidth="1"/>
    <col min="10754" max="10754" width="9.5546875" customWidth="1"/>
    <col min="10755" max="10755" width="6.33203125" customWidth="1"/>
    <col min="10756" max="10756" width="16.44140625" customWidth="1"/>
    <col min="10757" max="10757" width="18.5546875" customWidth="1"/>
    <col min="10758" max="10758" width="6.109375" customWidth="1"/>
    <col min="10759" max="10759" width="5.44140625" customWidth="1"/>
    <col min="10760" max="10760" width="5.88671875" customWidth="1"/>
    <col min="10761" max="10761" width="6.33203125" customWidth="1"/>
    <col min="10762" max="10762" width="6.88671875" customWidth="1"/>
    <col min="10763" max="10763" width="7.33203125" customWidth="1"/>
    <col min="10764" max="10765" width="8" customWidth="1"/>
    <col min="11009" max="11009" width="44" customWidth="1"/>
    <col min="11010" max="11010" width="9.5546875" customWidth="1"/>
    <col min="11011" max="11011" width="6.33203125" customWidth="1"/>
    <col min="11012" max="11012" width="16.44140625" customWidth="1"/>
    <col min="11013" max="11013" width="18.5546875" customWidth="1"/>
    <col min="11014" max="11014" width="6.109375" customWidth="1"/>
    <col min="11015" max="11015" width="5.44140625" customWidth="1"/>
    <col min="11016" max="11016" width="5.88671875" customWidth="1"/>
    <col min="11017" max="11017" width="6.33203125" customWidth="1"/>
    <col min="11018" max="11018" width="6.88671875" customWidth="1"/>
    <col min="11019" max="11019" width="7.33203125" customWidth="1"/>
    <col min="11020" max="11021" width="8" customWidth="1"/>
    <col min="11265" max="11265" width="44" customWidth="1"/>
    <col min="11266" max="11266" width="9.5546875" customWidth="1"/>
    <col min="11267" max="11267" width="6.33203125" customWidth="1"/>
    <col min="11268" max="11268" width="16.44140625" customWidth="1"/>
    <col min="11269" max="11269" width="18.5546875" customWidth="1"/>
    <col min="11270" max="11270" width="6.109375" customWidth="1"/>
    <col min="11271" max="11271" width="5.44140625" customWidth="1"/>
    <col min="11272" max="11272" width="5.88671875" customWidth="1"/>
    <col min="11273" max="11273" width="6.33203125" customWidth="1"/>
    <col min="11274" max="11274" width="6.88671875" customWidth="1"/>
    <col min="11275" max="11275" width="7.33203125" customWidth="1"/>
    <col min="11276" max="11277" width="8" customWidth="1"/>
    <col min="11521" max="11521" width="44" customWidth="1"/>
    <col min="11522" max="11522" width="9.5546875" customWidth="1"/>
    <col min="11523" max="11523" width="6.33203125" customWidth="1"/>
    <col min="11524" max="11524" width="16.44140625" customWidth="1"/>
    <col min="11525" max="11525" width="18.5546875" customWidth="1"/>
    <col min="11526" max="11526" width="6.109375" customWidth="1"/>
    <col min="11527" max="11527" width="5.44140625" customWidth="1"/>
    <col min="11528" max="11528" width="5.88671875" customWidth="1"/>
    <col min="11529" max="11529" width="6.33203125" customWidth="1"/>
    <col min="11530" max="11530" width="6.88671875" customWidth="1"/>
    <col min="11531" max="11531" width="7.33203125" customWidth="1"/>
    <col min="11532" max="11533" width="8" customWidth="1"/>
    <col min="11777" max="11777" width="44" customWidth="1"/>
    <col min="11778" max="11778" width="9.5546875" customWidth="1"/>
    <col min="11779" max="11779" width="6.33203125" customWidth="1"/>
    <col min="11780" max="11780" width="16.44140625" customWidth="1"/>
    <col min="11781" max="11781" width="18.5546875" customWidth="1"/>
    <col min="11782" max="11782" width="6.109375" customWidth="1"/>
    <col min="11783" max="11783" width="5.44140625" customWidth="1"/>
    <col min="11784" max="11784" width="5.88671875" customWidth="1"/>
    <col min="11785" max="11785" width="6.33203125" customWidth="1"/>
    <col min="11786" max="11786" width="6.88671875" customWidth="1"/>
    <col min="11787" max="11787" width="7.33203125" customWidth="1"/>
    <col min="11788" max="11789" width="8" customWidth="1"/>
    <col min="12033" max="12033" width="44" customWidth="1"/>
    <col min="12034" max="12034" width="9.5546875" customWidth="1"/>
    <col min="12035" max="12035" width="6.33203125" customWidth="1"/>
    <col min="12036" max="12036" width="16.44140625" customWidth="1"/>
    <col min="12037" max="12037" width="18.5546875" customWidth="1"/>
    <col min="12038" max="12038" width="6.109375" customWidth="1"/>
    <col min="12039" max="12039" width="5.44140625" customWidth="1"/>
    <col min="12040" max="12040" width="5.88671875" customWidth="1"/>
    <col min="12041" max="12041" width="6.33203125" customWidth="1"/>
    <col min="12042" max="12042" width="6.88671875" customWidth="1"/>
    <col min="12043" max="12043" width="7.33203125" customWidth="1"/>
    <col min="12044" max="12045" width="8" customWidth="1"/>
    <col min="12289" max="12289" width="44" customWidth="1"/>
    <col min="12290" max="12290" width="9.5546875" customWidth="1"/>
    <col min="12291" max="12291" width="6.33203125" customWidth="1"/>
    <col min="12292" max="12292" width="16.44140625" customWidth="1"/>
    <col min="12293" max="12293" width="18.5546875" customWidth="1"/>
    <col min="12294" max="12294" width="6.109375" customWidth="1"/>
    <col min="12295" max="12295" width="5.44140625" customWidth="1"/>
    <col min="12296" max="12296" width="5.88671875" customWidth="1"/>
    <col min="12297" max="12297" width="6.33203125" customWidth="1"/>
    <col min="12298" max="12298" width="6.88671875" customWidth="1"/>
    <col min="12299" max="12299" width="7.33203125" customWidth="1"/>
    <col min="12300" max="12301" width="8" customWidth="1"/>
    <col min="12545" max="12545" width="44" customWidth="1"/>
    <col min="12546" max="12546" width="9.5546875" customWidth="1"/>
    <col min="12547" max="12547" width="6.33203125" customWidth="1"/>
    <col min="12548" max="12548" width="16.44140625" customWidth="1"/>
    <col min="12549" max="12549" width="18.5546875" customWidth="1"/>
    <col min="12550" max="12550" width="6.109375" customWidth="1"/>
    <col min="12551" max="12551" width="5.44140625" customWidth="1"/>
    <col min="12552" max="12552" width="5.88671875" customWidth="1"/>
    <col min="12553" max="12553" width="6.33203125" customWidth="1"/>
    <col min="12554" max="12554" width="6.88671875" customWidth="1"/>
    <col min="12555" max="12555" width="7.33203125" customWidth="1"/>
    <col min="12556" max="12557" width="8" customWidth="1"/>
    <col min="12801" max="12801" width="44" customWidth="1"/>
    <col min="12802" max="12802" width="9.5546875" customWidth="1"/>
    <col min="12803" max="12803" width="6.33203125" customWidth="1"/>
    <col min="12804" max="12804" width="16.44140625" customWidth="1"/>
    <col min="12805" max="12805" width="18.5546875" customWidth="1"/>
    <col min="12806" max="12806" width="6.109375" customWidth="1"/>
    <col min="12807" max="12807" width="5.44140625" customWidth="1"/>
    <col min="12808" max="12808" width="5.88671875" customWidth="1"/>
    <col min="12809" max="12809" width="6.33203125" customWidth="1"/>
    <col min="12810" max="12810" width="6.88671875" customWidth="1"/>
    <col min="12811" max="12811" width="7.33203125" customWidth="1"/>
    <col min="12812" max="12813" width="8" customWidth="1"/>
    <col min="13057" max="13057" width="44" customWidth="1"/>
    <col min="13058" max="13058" width="9.5546875" customWidth="1"/>
    <col min="13059" max="13059" width="6.33203125" customWidth="1"/>
    <col min="13060" max="13060" width="16.44140625" customWidth="1"/>
    <col min="13061" max="13061" width="18.5546875" customWidth="1"/>
    <col min="13062" max="13062" width="6.109375" customWidth="1"/>
    <col min="13063" max="13063" width="5.44140625" customWidth="1"/>
    <col min="13064" max="13064" width="5.88671875" customWidth="1"/>
    <col min="13065" max="13065" width="6.33203125" customWidth="1"/>
    <col min="13066" max="13066" width="6.88671875" customWidth="1"/>
    <col min="13067" max="13067" width="7.33203125" customWidth="1"/>
    <col min="13068" max="13069" width="8" customWidth="1"/>
    <col min="13313" max="13313" width="44" customWidth="1"/>
    <col min="13314" max="13314" width="9.5546875" customWidth="1"/>
    <col min="13315" max="13315" width="6.33203125" customWidth="1"/>
    <col min="13316" max="13316" width="16.44140625" customWidth="1"/>
    <col min="13317" max="13317" width="18.5546875" customWidth="1"/>
    <col min="13318" max="13318" width="6.109375" customWidth="1"/>
    <col min="13319" max="13319" width="5.44140625" customWidth="1"/>
    <col min="13320" max="13320" width="5.88671875" customWidth="1"/>
    <col min="13321" max="13321" width="6.33203125" customWidth="1"/>
    <col min="13322" max="13322" width="6.88671875" customWidth="1"/>
    <col min="13323" max="13323" width="7.33203125" customWidth="1"/>
    <col min="13324" max="13325" width="8" customWidth="1"/>
    <col min="13569" max="13569" width="44" customWidth="1"/>
    <col min="13570" max="13570" width="9.5546875" customWidth="1"/>
    <col min="13571" max="13571" width="6.33203125" customWidth="1"/>
    <col min="13572" max="13572" width="16.44140625" customWidth="1"/>
    <col min="13573" max="13573" width="18.5546875" customWidth="1"/>
    <col min="13574" max="13574" width="6.109375" customWidth="1"/>
    <col min="13575" max="13575" width="5.44140625" customWidth="1"/>
    <col min="13576" max="13576" width="5.88671875" customWidth="1"/>
    <col min="13577" max="13577" width="6.33203125" customWidth="1"/>
    <col min="13578" max="13578" width="6.88671875" customWidth="1"/>
    <col min="13579" max="13579" width="7.33203125" customWidth="1"/>
    <col min="13580" max="13581" width="8" customWidth="1"/>
    <col min="13825" max="13825" width="44" customWidth="1"/>
    <col min="13826" max="13826" width="9.5546875" customWidth="1"/>
    <col min="13827" max="13827" width="6.33203125" customWidth="1"/>
    <col min="13828" max="13828" width="16.44140625" customWidth="1"/>
    <col min="13829" max="13829" width="18.5546875" customWidth="1"/>
    <col min="13830" max="13830" width="6.109375" customWidth="1"/>
    <col min="13831" max="13831" width="5.44140625" customWidth="1"/>
    <col min="13832" max="13832" width="5.88671875" customWidth="1"/>
    <col min="13833" max="13833" width="6.33203125" customWidth="1"/>
    <col min="13834" max="13834" width="6.88671875" customWidth="1"/>
    <col min="13835" max="13835" width="7.33203125" customWidth="1"/>
    <col min="13836" max="13837" width="8" customWidth="1"/>
    <col min="14081" max="14081" width="44" customWidth="1"/>
    <col min="14082" max="14082" width="9.5546875" customWidth="1"/>
    <col min="14083" max="14083" width="6.33203125" customWidth="1"/>
    <col min="14084" max="14084" width="16.44140625" customWidth="1"/>
    <col min="14085" max="14085" width="18.5546875" customWidth="1"/>
    <col min="14086" max="14086" width="6.109375" customWidth="1"/>
    <col min="14087" max="14087" width="5.44140625" customWidth="1"/>
    <col min="14088" max="14088" width="5.88671875" customWidth="1"/>
    <col min="14089" max="14089" width="6.33203125" customWidth="1"/>
    <col min="14090" max="14090" width="6.88671875" customWidth="1"/>
    <col min="14091" max="14091" width="7.33203125" customWidth="1"/>
    <col min="14092" max="14093" width="8" customWidth="1"/>
    <col min="14337" max="14337" width="44" customWidth="1"/>
    <col min="14338" max="14338" width="9.5546875" customWidth="1"/>
    <col min="14339" max="14339" width="6.33203125" customWidth="1"/>
    <col min="14340" max="14340" width="16.44140625" customWidth="1"/>
    <col min="14341" max="14341" width="18.5546875" customWidth="1"/>
    <col min="14342" max="14342" width="6.109375" customWidth="1"/>
    <col min="14343" max="14343" width="5.44140625" customWidth="1"/>
    <col min="14344" max="14344" width="5.88671875" customWidth="1"/>
    <col min="14345" max="14345" width="6.33203125" customWidth="1"/>
    <col min="14346" max="14346" width="6.88671875" customWidth="1"/>
    <col min="14347" max="14347" width="7.33203125" customWidth="1"/>
    <col min="14348" max="14349" width="8" customWidth="1"/>
    <col min="14593" max="14593" width="44" customWidth="1"/>
    <col min="14594" max="14594" width="9.5546875" customWidth="1"/>
    <col min="14595" max="14595" width="6.33203125" customWidth="1"/>
    <col min="14596" max="14596" width="16.44140625" customWidth="1"/>
    <col min="14597" max="14597" width="18.5546875" customWidth="1"/>
    <col min="14598" max="14598" width="6.109375" customWidth="1"/>
    <col min="14599" max="14599" width="5.44140625" customWidth="1"/>
    <col min="14600" max="14600" width="5.88671875" customWidth="1"/>
    <col min="14601" max="14601" width="6.33203125" customWidth="1"/>
    <col min="14602" max="14602" width="6.88671875" customWidth="1"/>
    <col min="14603" max="14603" width="7.33203125" customWidth="1"/>
    <col min="14604" max="14605" width="8" customWidth="1"/>
    <col min="14849" max="14849" width="44" customWidth="1"/>
    <col min="14850" max="14850" width="9.5546875" customWidth="1"/>
    <col min="14851" max="14851" width="6.33203125" customWidth="1"/>
    <col min="14852" max="14852" width="16.44140625" customWidth="1"/>
    <col min="14853" max="14853" width="18.5546875" customWidth="1"/>
    <col min="14854" max="14854" width="6.109375" customWidth="1"/>
    <col min="14855" max="14855" width="5.44140625" customWidth="1"/>
    <col min="14856" max="14856" width="5.88671875" customWidth="1"/>
    <col min="14857" max="14857" width="6.33203125" customWidth="1"/>
    <col min="14858" max="14858" width="6.88671875" customWidth="1"/>
    <col min="14859" max="14859" width="7.33203125" customWidth="1"/>
    <col min="14860" max="14861" width="8" customWidth="1"/>
    <col min="15105" max="15105" width="44" customWidth="1"/>
    <col min="15106" max="15106" width="9.5546875" customWidth="1"/>
    <col min="15107" max="15107" width="6.33203125" customWidth="1"/>
    <col min="15108" max="15108" width="16.44140625" customWidth="1"/>
    <col min="15109" max="15109" width="18.5546875" customWidth="1"/>
    <col min="15110" max="15110" width="6.109375" customWidth="1"/>
    <col min="15111" max="15111" width="5.44140625" customWidth="1"/>
    <col min="15112" max="15112" width="5.88671875" customWidth="1"/>
    <col min="15113" max="15113" width="6.33203125" customWidth="1"/>
    <col min="15114" max="15114" width="6.88671875" customWidth="1"/>
    <col min="15115" max="15115" width="7.33203125" customWidth="1"/>
    <col min="15116" max="15117" width="8" customWidth="1"/>
    <col min="15361" max="15361" width="44" customWidth="1"/>
    <col min="15362" max="15362" width="9.5546875" customWidth="1"/>
    <col min="15363" max="15363" width="6.33203125" customWidth="1"/>
    <col min="15364" max="15364" width="16.44140625" customWidth="1"/>
    <col min="15365" max="15365" width="18.5546875" customWidth="1"/>
    <col min="15366" max="15366" width="6.109375" customWidth="1"/>
    <col min="15367" max="15367" width="5.44140625" customWidth="1"/>
    <col min="15368" max="15368" width="5.88671875" customWidth="1"/>
    <col min="15369" max="15369" width="6.33203125" customWidth="1"/>
    <col min="15370" max="15370" width="6.88671875" customWidth="1"/>
    <col min="15371" max="15371" width="7.33203125" customWidth="1"/>
    <col min="15372" max="15373" width="8" customWidth="1"/>
    <col min="15617" max="15617" width="44" customWidth="1"/>
    <col min="15618" max="15618" width="9.5546875" customWidth="1"/>
    <col min="15619" max="15619" width="6.33203125" customWidth="1"/>
    <col min="15620" max="15620" width="16.44140625" customWidth="1"/>
    <col min="15621" max="15621" width="18.5546875" customWidth="1"/>
    <col min="15622" max="15622" width="6.109375" customWidth="1"/>
    <col min="15623" max="15623" width="5.44140625" customWidth="1"/>
    <col min="15624" max="15624" width="5.88671875" customWidth="1"/>
    <col min="15625" max="15625" width="6.33203125" customWidth="1"/>
    <col min="15626" max="15626" width="6.88671875" customWidth="1"/>
    <col min="15627" max="15627" width="7.33203125" customWidth="1"/>
    <col min="15628" max="15629" width="8" customWidth="1"/>
    <col min="15873" max="15873" width="44" customWidth="1"/>
    <col min="15874" max="15874" width="9.5546875" customWidth="1"/>
    <col min="15875" max="15875" width="6.33203125" customWidth="1"/>
    <col min="15876" max="15876" width="16.44140625" customWidth="1"/>
    <col min="15877" max="15877" width="18.5546875" customWidth="1"/>
    <col min="15878" max="15878" width="6.109375" customWidth="1"/>
    <col min="15879" max="15879" width="5.44140625" customWidth="1"/>
    <col min="15880" max="15880" width="5.88671875" customWidth="1"/>
    <col min="15881" max="15881" width="6.33203125" customWidth="1"/>
    <col min="15882" max="15882" width="6.88671875" customWidth="1"/>
    <col min="15883" max="15883" width="7.33203125" customWidth="1"/>
    <col min="15884" max="15885" width="8" customWidth="1"/>
    <col min="16129" max="16129" width="44" customWidth="1"/>
    <col min="16130" max="16130" width="9.5546875" customWidth="1"/>
    <col min="16131" max="16131" width="6.33203125" customWidth="1"/>
    <col min="16132" max="16132" width="16.44140625" customWidth="1"/>
    <col min="16133" max="16133" width="18.5546875" customWidth="1"/>
    <col min="16134" max="16134" width="6.109375" customWidth="1"/>
    <col min="16135" max="16135" width="5.44140625" customWidth="1"/>
    <col min="16136" max="16136" width="5.88671875" customWidth="1"/>
    <col min="16137" max="16137" width="6.33203125" customWidth="1"/>
    <col min="16138" max="16138" width="6.88671875" customWidth="1"/>
    <col min="16139" max="16139" width="7.33203125" customWidth="1"/>
    <col min="16140" max="16141" width="8" customWidth="1"/>
  </cols>
  <sheetData>
    <row r="1" spans="1:17" s="207" customFormat="1" ht="18" customHeight="1">
      <c r="K1" s="168" t="s">
        <v>64</v>
      </c>
      <c r="M1" s="239"/>
      <c r="N1" s="168"/>
    </row>
    <row r="2" spans="1:17" s="207" customFormat="1" ht="51.75" customHeight="1">
      <c r="B2" s="56"/>
      <c r="C2" s="56"/>
      <c r="E2" s="209"/>
      <c r="F2" s="56"/>
      <c r="G2" s="56"/>
      <c r="H2" s="56"/>
      <c r="I2" s="56"/>
      <c r="J2" s="56"/>
      <c r="K2" s="509" t="s">
        <v>264</v>
      </c>
      <c r="L2" s="509"/>
      <c r="M2" s="509"/>
      <c r="N2" s="509"/>
      <c r="O2" s="212"/>
      <c r="Q2" s="171"/>
    </row>
    <row r="3" spans="1:17" s="207" customFormat="1" ht="15.75" customHeight="1">
      <c r="B3" s="56"/>
      <c r="C3" s="56"/>
      <c r="E3" s="209"/>
      <c r="F3" s="56"/>
      <c r="G3" s="56"/>
      <c r="H3" s="56"/>
      <c r="I3" s="56"/>
      <c r="J3" s="56"/>
      <c r="K3" s="56"/>
      <c r="L3" s="208"/>
      <c r="M3" s="213"/>
      <c r="N3" s="208"/>
    </row>
    <row r="4" spans="1:17" s="214" customFormat="1" ht="29.25" customHeight="1" thickBot="1">
      <c r="A4" s="508" t="s">
        <v>262</v>
      </c>
      <c r="B4" s="508"/>
      <c r="C4" s="508"/>
      <c r="D4" s="508"/>
      <c r="E4" s="508"/>
      <c r="F4" s="508"/>
      <c r="G4" s="508"/>
      <c r="H4" s="508"/>
      <c r="I4" s="508"/>
      <c r="J4" s="508"/>
      <c r="K4" s="508"/>
      <c r="L4" s="508"/>
      <c r="M4" s="508"/>
      <c r="N4" s="508"/>
    </row>
    <row r="5" spans="1:17" s="59" customFormat="1" ht="24" customHeight="1" thickBot="1">
      <c r="A5" s="525" t="s">
        <v>0</v>
      </c>
      <c r="B5" s="527" t="s">
        <v>65</v>
      </c>
      <c r="C5" s="525" t="s">
        <v>66</v>
      </c>
      <c r="D5" s="297" t="s">
        <v>260</v>
      </c>
      <c r="E5" s="298" t="s">
        <v>3</v>
      </c>
      <c r="F5" s="489" t="s">
        <v>68</v>
      </c>
      <c r="G5" s="514"/>
      <c r="H5" s="514"/>
      <c r="I5" s="514"/>
      <c r="J5" s="490"/>
      <c r="K5" s="529" t="s">
        <v>4</v>
      </c>
      <c r="L5" s="527" t="s">
        <v>5</v>
      </c>
      <c r="M5" s="527" t="s">
        <v>6</v>
      </c>
      <c r="N5" s="527" t="s">
        <v>8</v>
      </c>
    </row>
    <row r="6" spans="1:17" s="62" customFormat="1" ht="26.25" customHeight="1" thickBot="1">
      <c r="A6" s="526"/>
      <c r="B6" s="528"/>
      <c r="C6" s="526"/>
      <c r="D6" s="489" t="s">
        <v>69</v>
      </c>
      <c r="E6" s="490"/>
      <c r="F6" s="60" t="s">
        <v>10</v>
      </c>
      <c r="G6" s="60" t="s">
        <v>11</v>
      </c>
      <c r="H6" s="299" t="s">
        <v>70</v>
      </c>
      <c r="I6" s="60" t="s">
        <v>12</v>
      </c>
      <c r="J6" s="60" t="s">
        <v>13</v>
      </c>
      <c r="K6" s="530"/>
      <c r="L6" s="528"/>
      <c r="M6" s="528"/>
      <c r="N6" s="528"/>
    </row>
    <row r="7" spans="1:17" s="63" customFormat="1" ht="8.4" customHeight="1">
      <c r="B7" s="64"/>
      <c r="C7" s="64"/>
      <c r="D7" s="65"/>
      <c r="E7" s="65"/>
      <c r="K7" s="64"/>
      <c r="L7" s="66"/>
      <c r="M7" s="64"/>
    </row>
    <row r="8" spans="1:17" s="67" customFormat="1" ht="18" customHeight="1">
      <c r="A8" s="584" t="s">
        <v>71</v>
      </c>
      <c r="B8" s="584"/>
      <c r="C8" s="584"/>
      <c r="D8" s="584"/>
      <c r="E8" s="584"/>
      <c r="F8" s="584"/>
      <c r="G8" s="584"/>
      <c r="H8" s="584"/>
      <c r="I8" s="584"/>
      <c r="J8" s="584"/>
      <c r="K8" s="584"/>
      <c r="L8" s="584"/>
      <c r="M8" s="584"/>
      <c r="N8" s="584"/>
    </row>
    <row r="9" spans="1:17" s="67" customFormat="1" ht="18" customHeight="1">
      <c r="A9" s="584" t="s">
        <v>221</v>
      </c>
      <c r="B9" s="584"/>
      <c r="C9" s="584"/>
      <c r="D9" s="584"/>
      <c r="E9" s="584"/>
      <c r="F9" s="584"/>
      <c r="G9" s="584"/>
      <c r="H9" s="584"/>
      <c r="I9" s="584"/>
      <c r="J9" s="584"/>
      <c r="K9" s="584"/>
      <c r="L9" s="584"/>
      <c r="M9" s="584"/>
      <c r="N9" s="584"/>
    </row>
    <row r="10" spans="1:17" s="171" customFormat="1" ht="19.2" customHeight="1">
      <c r="A10" s="585" t="s">
        <v>199</v>
      </c>
      <c r="B10" s="585"/>
      <c r="C10" s="585"/>
      <c r="D10" s="585"/>
      <c r="E10" s="585"/>
      <c r="F10" s="585"/>
      <c r="G10" s="585"/>
      <c r="H10" s="585"/>
      <c r="I10" s="585"/>
      <c r="J10" s="585"/>
      <c r="K10" s="585"/>
      <c r="L10" s="585"/>
      <c r="M10" s="585"/>
      <c r="N10" s="585"/>
      <c r="O10" s="68"/>
    </row>
    <row r="11" spans="1:17" s="235" customFormat="1" ht="28.2" customHeight="1">
      <c r="A11" s="233"/>
      <c r="B11" s="233"/>
      <c r="C11" s="233"/>
      <c r="D11" s="586" t="s">
        <v>142</v>
      </c>
      <c r="E11" s="586"/>
      <c r="F11" s="233"/>
      <c r="G11" s="233"/>
      <c r="H11" s="233"/>
      <c r="I11" s="233"/>
      <c r="J11" s="233"/>
      <c r="K11" s="233"/>
      <c r="L11" s="233"/>
      <c r="M11" s="460"/>
      <c r="N11" s="233"/>
      <c r="O11" s="234"/>
    </row>
    <row r="12" spans="1:17" s="171" customFormat="1" ht="15" customHeight="1">
      <c r="A12" s="211"/>
      <c r="B12" s="211"/>
      <c r="C12" s="211"/>
      <c r="D12" s="582" t="s">
        <v>80</v>
      </c>
      <c r="E12" s="582"/>
      <c r="F12" s="211"/>
      <c r="G12" s="211"/>
      <c r="H12" s="211"/>
      <c r="I12" s="211"/>
      <c r="J12" s="211"/>
      <c r="K12" s="211"/>
      <c r="L12" s="211"/>
      <c r="M12" s="211"/>
      <c r="N12" s="211"/>
      <c r="O12" s="68"/>
    </row>
    <row r="13" spans="1:17" s="185" customFormat="1" ht="48.75" customHeight="1">
      <c r="A13" s="377" t="s">
        <v>399</v>
      </c>
      <c r="B13" s="378" t="s">
        <v>207</v>
      </c>
      <c r="C13" s="379">
        <v>4</v>
      </c>
      <c r="D13" s="379" t="s">
        <v>200</v>
      </c>
      <c r="E13" s="378" t="s">
        <v>201</v>
      </c>
      <c r="F13" s="378">
        <v>190</v>
      </c>
      <c r="G13" s="378">
        <v>16</v>
      </c>
      <c r="H13" s="378">
        <v>25</v>
      </c>
      <c r="I13" s="378">
        <v>3</v>
      </c>
      <c r="J13" s="378">
        <v>234</v>
      </c>
      <c r="K13" s="378" t="s">
        <v>73</v>
      </c>
      <c r="L13" s="378">
        <v>3401280</v>
      </c>
      <c r="M13" s="379">
        <v>936</v>
      </c>
      <c r="N13" s="380"/>
      <c r="O13" s="184"/>
      <c r="Q13" s="185" t="e">
        <f>N13+N15+N19+N20+N24+N26+N27+N30+N32+N36+#REF!+N40+N44</f>
        <v>#REF!</v>
      </c>
    </row>
    <row r="14" spans="1:17" s="171" customFormat="1" ht="15" customHeight="1">
      <c r="A14" s="351"/>
      <c r="B14" s="351"/>
      <c r="C14" s="351"/>
      <c r="D14" s="578" t="s">
        <v>82</v>
      </c>
      <c r="E14" s="578"/>
      <c r="F14" s="351"/>
      <c r="G14" s="351"/>
      <c r="H14" s="351"/>
      <c r="I14" s="351"/>
      <c r="J14" s="351"/>
      <c r="K14" s="351"/>
      <c r="L14" s="351"/>
      <c r="M14" s="459" t="s">
        <v>103</v>
      </c>
      <c r="N14" s="352"/>
      <c r="O14" s="68"/>
    </row>
    <row r="15" spans="1:17" s="185" customFormat="1" ht="48.75" customHeight="1">
      <c r="A15" s="377" t="s">
        <v>400</v>
      </c>
      <c r="B15" s="378" t="s">
        <v>401</v>
      </c>
      <c r="C15" s="379">
        <v>3</v>
      </c>
      <c r="D15" s="379" t="s">
        <v>402</v>
      </c>
      <c r="E15" s="378" t="s">
        <v>201</v>
      </c>
      <c r="F15" s="378">
        <v>140</v>
      </c>
      <c r="G15" s="378">
        <v>13</v>
      </c>
      <c r="H15" s="378">
        <v>20</v>
      </c>
      <c r="I15" s="378">
        <v>3</v>
      </c>
      <c r="J15" s="378">
        <v>176</v>
      </c>
      <c r="K15" s="378" t="s">
        <v>73</v>
      </c>
      <c r="L15" s="378">
        <v>3401280</v>
      </c>
      <c r="M15" s="379">
        <v>528</v>
      </c>
      <c r="N15" s="380"/>
      <c r="O15" s="184"/>
    </row>
    <row r="16" spans="1:17" s="171" customFormat="1" ht="15" customHeight="1">
      <c r="A16" s="355"/>
      <c r="B16" s="356"/>
      <c r="C16" s="355"/>
      <c r="D16" s="583" t="s">
        <v>83</v>
      </c>
      <c r="E16" s="583"/>
      <c r="F16" s="355"/>
      <c r="G16" s="355"/>
      <c r="H16" s="355"/>
      <c r="I16" s="355"/>
      <c r="J16" s="355"/>
      <c r="K16" s="355"/>
      <c r="L16" s="355"/>
      <c r="M16" s="355"/>
      <c r="N16" s="357"/>
      <c r="O16" s="68"/>
    </row>
    <row r="17" spans="1:15" s="185" customFormat="1" ht="24.6" customHeight="1">
      <c r="A17" s="377" t="s">
        <v>84</v>
      </c>
      <c r="B17" s="378" t="s">
        <v>77</v>
      </c>
      <c r="C17" s="379">
        <v>3</v>
      </c>
      <c r="D17" s="379" t="s">
        <v>177</v>
      </c>
      <c r="E17" s="378" t="s">
        <v>74</v>
      </c>
      <c r="F17" s="378">
        <v>100</v>
      </c>
      <c r="G17" s="378">
        <v>10</v>
      </c>
      <c r="H17" s="378">
        <v>10</v>
      </c>
      <c r="I17" s="378">
        <v>2</v>
      </c>
      <c r="J17" s="378">
        <f>F17+G17+H17+I17</f>
        <v>122</v>
      </c>
      <c r="K17" s="378" t="s">
        <v>73</v>
      </c>
      <c r="L17" s="378" t="s">
        <v>202</v>
      </c>
      <c r="M17" s="379">
        <f>C17*J17</f>
        <v>366</v>
      </c>
      <c r="N17" s="380"/>
      <c r="O17" s="184"/>
    </row>
    <row r="18" spans="1:15" s="171" customFormat="1" ht="15" customHeight="1">
      <c r="A18" s="359"/>
      <c r="B18" s="360"/>
      <c r="C18" s="359"/>
      <c r="D18" s="578" t="s">
        <v>85</v>
      </c>
      <c r="E18" s="578"/>
      <c r="F18" s="359"/>
      <c r="G18" s="359"/>
      <c r="H18" s="359"/>
      <c r="I18" s="359"/>
      <c r="J18" s="359"/>
      <c r="K18" s="359"/>
      <c r="L18" s="359"/>
      <c r="M18" s="359"/>
      <c r="N18" s="361"/>
      <c r="O18" s="68"/>
    </row>
    <row r="19" spans="1:15" s="185" customFormat="1" ht="48.75" customHeight="1">
      <c r="A19" s="377" t="s">
        <v>403</v>
      </c>
      <c r="B19" s="378" t="s">
        <v>76</v>
      </c>
      <c r="C19" s="379">
        <v>3</v>
      </c>
      <c r="D19" s="379" t="s">
        <v>402</v>
      </c>
      <c r="E19" s="378" t="s">
        <v>201</v>
      </c>
      <c r="F19" s="378">
        <v>158</v>
      </c>
      <c r="G19" s="378">
        <v>15</v>
      </c>
      <c r="H19" s="378">
        <v>25</v>
      </c>
      <c r="I19" s="378">
        <v>4</v>
      </c>
      <c r="J19" s="378">
        <v>202</v>
      </c>
      <c r="K19" s="378" t="s">
        <v>73</v>
      </c>
      <c r="L19" s="378">
        <v>3401280</v>
      </c>
      <c r="M19" s="379">
        <v>606</v>
      </c>
      <c r="N19" s="380"/>
      <c r="O19" s="184"/>
    </row>
    <row r="20" spans="1:15" s="185" customFormat="1" ht="37.799999999999997" customHeight="1">
      <c r="A20" s="377" t="s">
        <v>203</v>
      </c>
      <c r="B20" s="378" t="s">
        <v>424</v>
      </c>
      <c r="C20" s="379">
        <v>2</v>
      </c>
      <c r="D20" s="379" t="s">
        <v>542</v>
      </c>
      <c r="E20" s="378" t="s">
        <v>204</v>
      </c>
      <c r="F20" s="378">
        <v>150</v>
      </c>
      <c r="G20" s="378">
        <v>15</v>
      </c>
      <c r="H20" s="378">
        <v>26</v>
      </c>
      <c r="I20" s="378">
        <v>4</v>
      </c>
      <c r="J20" s="378">
        <v>195</v>
      </c>
      <c r="K20" s="378" t="s">
        <v>73</v>
      </c>
      <c r="L20" s="378">
        <v>3401280</v>
      </c>
      <c r="M20" s="379">
        <v>390</v>
      </c>
      <c r="N20" s="380"/>
      <c r="O20" s="184"/>
    </row>
    <row r="21" spans="1:15" s="171" customFormat="1" ht="15" customHeight="1">
      <c r="A21" s="359"/>
      <c r="B21" s="359"/>
      <c r="C21" s="359"/>
      <c r="D21" s="578" t="s">
        <v>88</v>
      </c>
      <c r="E21" s="578"/>
      <c r="F21" s="359"/>
      <c r="G21" s="359"/>
      <c r="H21" s="359"/>
      <c r="I21" s="359"/>
      <c r="J21" s="359"/>
      <c r="K21" s="359"/>
      <c r="L21" s="359"/>
      <c r="M21" s="359"/>
      <c r="N21" s="361"/>
      <c r="O21" s="68"/>
    </row>
    <row r="22" spans="1:15" s="185" customFormat="1" ht="43.2" customHeight="1">
      <c r="A22" s="377" t="s">
        <v>89</v>
      </c>
      <c r="B22" s="378" t="s">
        <v>404</v>
      </c>
      <c r="C22" s="379">
        <v>3</v>
      </c>
      <c r="D22" s="379" t="s">
        <v>402</v>
      </c>
      <c r="E22" s="378" t="s">
        <v>143</v>
      </c>
      <c r="F22" s="378">
        <v>280</v>
      </c>
      <c r="G22" s="378">
        <v>20</v>
      </c>
      <c r="H22" s="378">
        <v>18</v>
      </c>
      <c r="I22" s="378">
        <v>4</v>
      </c>
      <c r="J22" s="378">
        <v>322</v>
      </c>
      <c r="K22" s="378" t="s">
        <v>75</v>
      </c>
      <c r="L22" s="378">
        <v>3401280</v>
      </c>
      <c r="M22" s="379">
        <v>966</v>
      </c>
      <c r="N22" s="380"/>
      <c r="O22" s="184"/>
    </row>
    <row r="23" spans="1:15" s="185" customFormat="1" ht="56.4" customHeight="1">
      <c r="A23" s="377" t="s">
        <v>206</v>
      </c>
      <c r="B23" s="378" t="s">
        <v>207</v>
      </c>
      <c r="C23" s="379">
        <v>3</v>
      </c>
      <c r="D23" s="379" t="s">
        <v>543</v>
      </c>
      <c r="E23" s="378" t="s">
        <v>143</v>
      </c>
      <c r="F23" s="378">
        <v>200</v>
      </c>
      <c r="G23" s="378">
        <v>0</v>
      </c>
      <c r="H23" s="378">
        <v>16</v>
      </c>
      <c r="I23" s="378">
        <v>0</v>
      </c>
      <c r="J23" s="378">
        <v>216</v>
      </c>
      <c r="K23" s="378" t="s">
        <v>75</v>
      </c>
      <c r="L23" s="378" t="s">
        <v>202</v>
      </c>
      <c r="M23" s="379">
        <v>648</v>
      </c>
      <c r="N23" s="380"/>
      <c r="O23" s="184"/>
    </row>
    <row r="24" spans="1:15" s="185" customFormat="1" ht="48.75" customHeight="1">
      <c r="A24" s="377" t="s">
        <v>405</v>
      </c>
      <c r="B24" s="378" t="s">
        <v>544</v>
      </c>
      <c r="C24" s="379">
        <v>3</v>
      </c>
      <c r="D24" s="379" t="s">
        <v>402</v>
      </c>
      <c r="E24" s="378" t="s">
        <v>201</v>
      </c>
      <c r="F24" s="378">
        <v>190</v>
      </c>
      <c r="G24" s="378">
        <v>19</v>
      </c>
      <c r="H24" s="378">
        <v>18</v>
      </c>
      <c r="I24" s="378">
        <v>4</v>
      </c>
      <c r="J24" s="378">
        <v>231</v>
      </c>
      <c r="K24" s="378" t="s">
        <v>73</v>
      </c>
      <c r="L24" s="378">
        <v>3401280</v>
      </c>
      <c r="M24" s="379">
        <v>693</v>
      </c>
      <c r="N24" s="380"/>
      <c r="O24" s="184"/>
    </row>
    <row r="25" spans="1:15" s="171" customFormat="1" ht="15" customHeight="1">
      <c r="A25" s="362"/>
      <c r="B25" s="359"/>
      <c r="C25" s="360"/>
      <c r="D25" s="577" t="s">
        <v>90</v>
      </c>
      <c r="E25" s="577"/>
      <c r="F25" s="359"/>
      <c r="G25" s="359"/>
      <c r="H25" s="359"/>
      <c r="I25" s="359"/>
      <c r="J25" s="359"/>
      <c r="K25" s="359"/>
      <c r="L25" s="359"/>
      <c r="M25" s="359"/>
      <c r="N25" s="361"/>
      <c r="O25" s="68"/>
    </row>
    <row r="26" spans="1:15" s="185" customFormat="1" ht="48.75" customHeight="1">
      <c r="A26" s="377" t="s">
        <v>208</v>
      </c>
      <c r="B26" s="378" t="s">
        <v>45</v>
      </c>
      <c r="C26" s="379">
        <v>3</v>
      </c>
      <c r="D26" s="379" t="s">
        <v>406</v>
      </c>
      <c r="E26" s="378" t="s">
        <v>209</v>
      </c>
      <c r="F26" s="378">
        <v>150</v>
      </c>
      <c r="G26" s="378">
        <v>15</v>
      </c>
      <c r="H26" s="378">
        <v>20</v>
      </c>
      <c r="I26" s="378">
        <v>2</v>
      </c>
      <c r="J26" s="378">
        <f>F26+G26+H26+I26</f>
        <v>187</v>
      </c>
      <c r="K26" s="378" t="s">
        <v>73</v>
      </c>
      <c r="L26" s="378">
        <v>3401280</v>
      </c>
      <c r="M26" s="379">
        <f>C26*J26</f>
        <v>561</v>
      </c>
      <c r="N26" s="380"/>
      <c r="O26" s="184"/>
    </row>
    <row r="27" spans="1:15" s="185" customFormat="1" ht="37.799999999999997" customHeight="1">
      <c r="A27" s="377" t="s">
        <v>407</v>
      </c>
      <c r="B27" s="378" t="s">
        <v>49</v>
      </c>
      <c r="C27" s="379">
        <v>3</v>
      </c>
      <c r="D27" s="379" t="s">
        <v>200</v>
      </c>
      <c r="E27" s="378" t="s">
        <v>201</v>
      </c>
      <c r="F27" s="378">
        <v>140</v>
      </c>
      <c r="G27" s="378">
        <v>13</v>
      </c>
      <c r="H27" s="378">
        <v>20</v>
      </c>
      <c r="I27" s="378">
        <v>3</v>
      </c>
      <c r="J27" s="378">
        <v>176</v>
      </c>
      <c r="K27" s="378" t="s">
        <v>73</v>
      </c>
      <c r="L27" s="378">
        <v>3401280</v>
      </c>
      <c r="M27" s="379">
        <v>528</v>
      </c>
      <c r="N27" s="380"/>
      <c r="O27" s="184"/>
    </row>
    <row r="28" spans="1:15" s="171" customFormat="1" ht="18" customHeight="1">
      <c r="A28" s="359"/>
      <c r="B28" s="359"/>
      <c r="C28" s="359"/>
      <c r="D28" s="578" t="s">
        <v>91</v>
      </c>
      <c r="E28" s="578"/>
      <c r="F28" s="359"/>
      <c r="G28" s="359"/>
      <c r="H28" s="359"/>
      <c r="I28" s="359"/>
      <c r="J28" s="359"/>
      <c r="K28" s="359"/>
      <c r="L28" s="359"/>
      <c r="M28" s="359"/>
      <c r="N28" s="361"/>
      <c r="O28" s="68"/>
    </row>
    <row r="29" spans="1:15" s="185" customFormat="1" ht="26.4" customHeight="1">
      <c r="A29" s="377" t="s">
        <v>210</v>
      </c>
      <c r="B29" s="378" t="s">
        <v>53</v>
      </c>
      <c r="C29" s="379">
        <v>3</v>
      </c>
      <c r="D29" s="379" t="s">
        <v>42</v>
      </c>
      <c r="E29" s="378" t="s">
        <v>143</v>
      </c>
      <c r="F29" s="378">
        <v>240</v>
      </c>
      <c r="G29" s="378">
        <v>24</v>
      </c>
      <c r="H29" s="378">
        <v>25</v>
      </c>
      <c r="I29" s="378">
        <v>0</v>
      </c>
      <c r="J29" s="378">
        <f>F29+G29+H29+I29</f>
        <v>289</v>
      </c>
      <c r="K29" s="378" t="s">
        <v>73</v>
      </c>
      <c r="L29" s="378" t="s">
        <v>202</v>
      </c>
      <c r="M29" s="379">
        <f>C29*J29</f>
        <v>867</v>
      </c>
      <c r="N29" s="380"/>
      <c r="O29" s="184"/>
    </row>
    <row r="30" spans="1:15" s="185" customFormat="1" ht="26.4" customHeight="1">
      <c r="A30" s="377" t="s">
        <v>408</v>
      </c>
      <c r="B30" s="378" t="s">
        <v>205</v>
      </c>
      <c r="C30" s="379">
        <v>3</v>
      </c>
      <c r="D30" s="379" t="s">
        <v>42</v>
      </c>
      <c r="E30" s="378" t="s">
        <v>201</v>
      </c>
      <c r="F30" s="378">
        <v>180</v>
      </c>
      <c r="G30" s="378">
        <v>18</v>
      </c>
      <c r="H30" s="378">
        <v>30</v>
      </c>
      <c r="I30" s="378">
        <v>4</v>
      </c>
      <c r="J30" s="378">
        <v>232</v>
      </c>
      <c r="K30" s="378" t="s">
        <v>73</v>
      </c>
      <c r="L30" s="378">
        <v>3401280</v>
      </c>
      <c r="M30" s="379">
        <v>696</v>
      </c>
      <c r="N30" s="380"/>
      <c r="O30" s="184"/>
    </row>
    <row r="31" spans="1:15" s="171" customFormat="1" ht="15" customHeight="1">
      <c r="A31" s="359"/>
      <c r="B31" s="359"/>
      <c r="C31" s="359"/>
      <c r="D31" s="578" t="s">
        <v>94</v>
      </c>
      <c r="E31" s="578"/>
      <c r="F31" s="359"/>
      <c r="G31" s="359"/>
      <c r="H31" s="359"/>
      <c r="I31" s="359"/>
      <c r="J31" s="359"/>
      <c r="K31" s="359"/>
      <c r="L31" s="359"/>
      <c r="M31" s="359"/>
      <c r="N31" s="361"/>
      <c r="O31" s="68"/>
    </row>
    <row r="32" spans="1:15" s="185" customFormat="1" ht="27.6" customHeight="1">
      <c r="A32" s="377" t="s">
        <v>409</v>
      </c>
      <c r="B32" s="378" t="s">
        <v>49</v>
      </c>
      <c r="C32" s="379">
        <v>3</v>
      </c>
      <c r="D32" s="379" t="s">
        <v>410</v>
      </c>
      <c r="E32" s="378" t="s">
        <v>201</v>
      </c>
      <c r="F32" s="378">
        <v>110</v>
      </c>
      <c r="G32" s="378">
        <v>10</v>
      </c>
      <c r="H32" s="378">
        <v>13</v>
      </c>
      <c r="I32" s="378">
        <v>2</v>
      </c>
      <c r="J32" s="378">
        <f>F32+G32+H32+I32</f>
        <v>135</v>
      </c>
      <c r="K32" s="378" t="s">
        <v>73</v>
      </c>
      <c r="L32" s="378">
        <v>3401280</v>
      </c>
      <c r="M32" s="379">
        <f>C32*J32</f>
        <v>405</v>
      </c>
      <c r="N32" s="380"/>
      <c r="O32" s="184"/>
    </row>
    <row r="33" spans="1:15" s="171" customFormat="1" ht="15" customHeight="1">
      <c r="A33" s="359"/>
      <c r="B33" s="359"/>
      <c r="C33" s="359"/>
      <c r="D33" s="578" t="s">
        <v>93</v>
      </c>
      <c r="E33" s="578"/>
      <c r="F33" s="359"/>
      <c r="G33" s="359"/>
      <c r="H33" s="359"/>
      <c r="I33" s="359"/>
      <c r="J33" s="359"/>
      <c r="K33" s="359"/>
      <c r="L33" s="359"/>
      <c r="M33" s="359"/>
      <c r="N33" s="361"/>
      <c r="O33" s="68"/>
    </row>
    <row r="34" spans="1:15" s="185" customFormat="1" ht="26.4" customHeight="1">
      <c r="A34" s="377" t="s">
        <v>179</v>
      </c>
      <c r="B34" s="378" t="s">
        <v>180</v>
      </c>
      <c r="C34" s="379">
        <v>3</v>
      </c>
      <c r="D34" s="379" t="s">
        <v>47</v>
      </c>
      <c r="E34" s="378" t="s">
        <v>146</v>
      </c>
      <c r="F34" s="378">
        <v>180</v>
      </c>
      <c r="G34" s="378">
        <v>10</v>
      </c>
      <c r="H34" s="378">
        <v>14</v>
      </c>
      <c r="I34" s="378">
        <v>2</v>
      </c>
      <c r="J34" s="378">
        <f>F34+G34+H34+I34</f>
        <v>206</v>
      </c>
      <c r="K34" s="378" t="s">
        <v>75</v>
      </c>
      <c r="L34" s="378" t="s">
        <v>202</v>
      </c>
      <c r="M34" s="379">
        <f>C34*J34</f>
        <v>618</v>
      </c>
      <c r="N34" s="380"/>
      <c r="O34" s="184"/>
    </row>
    <row r="35" spans="1:15" s="185" customFormat="1" ht="26.4" customHeight="1">
      <c r="A35" s="377" t="s">
        <v>131</v>
      </c>
      <c r="B35" s="378" t="s">
        <v>61</v>
      </c>
      <c r="C35" s="379">
        <v>3</v>
      </c>
      <c r="D35" s="379" t="s">
        <v>147</v>
      </c>
      <c r="E35" s="378" t="s">
        <v>144</v>
      </c>
      <c r="F35" s="378">
        <v>200</v>
      </c>
      <c r="G35" s="378">
        <v>20</v>
      </c>
      <c r="H35" s="378">
        <v>12</v>
      </c>
      <c r="I35" s="378">
        <v>2</v>
      </c>
      <c r="J35" s="378">
        <f>F35+G35+H35+I35</f>
        <v>234</v>
      </c>
      <c r="K35" s="378" t="s">
        <v>75</v>
      </c>
      <c r="L35" s="378" t="s">
        <v>202</v>
      </c>
      <c r="M35" s="379">
        <f>C35*J35</f>
        <v>702</v>
      </c>
      <c r="N35" s="380"/>
      <c r="O35" s="184"/>
    </row>
    <row r="36" spans="1:15" s="185" customFormat="1" ht="48.75" customHeight="1">
      <c r="A36" s="377" t="s">
        <v>411</v>
      </c>
      <c r="B36" s="378" t="s">
        <v>141</v>
      </c>
      <c r="C36" s="379">
        <v>5</v>
      </c>
      <c r="D36" s="379" t="s">
        <v>147</v>
      </c>
      <c r="E36" s="378" t="s">
        <v>140</v>
      </c>
      <c r="F36" s="378">
        <v>600</v>
      </c>
      <c r="G36" s="378">
        <v>42</v>
      </c>
      <c r="H36" s="378">
        <v>27</v>
      </c>
      <c r="I36" s="378">
        <v>5</v>
      </c>
      <c r="J36" s="378">
        <v>674</v>
      </c>
      <c r="K36" s="378" t="s">
        <v>75</v>
      </c>
      <c r="L36" s="378">
        <v>3401280</v>
      </c>
      <c r="M36" s="379">
        <v>3370</v>
      </c>
      <c r="N36" s="380"/>
      <c r="O36" s="184"/>
    </row>
    <row r="37" spans="1:15" s="171" customFormat="1" ht="16.5" customHeight="1">
      <c r="A37" s="363" t="s">
        <v>142</v>
      </c>
      <c r="B37" s="354"/>
      <c r="C37" s="358"/>
      <c r="D37" s="575" t="s">
        <v>412</v>
      </c>
      <c r="E37" s="575"/>
      <c r="F37" s="354"/>
      <c r="G37" s="354"/>
      <c r="H37" s="354"/>
      <c r="I37" s="354"/>
      <c r="J37" s="354"/>
      <c r="K37" s="354"/>
      <c r="L37" s="350"/>
      <c r="M37" s="358"/>
      <c r="N37" s="364"/>
      <c r="O37" s="68"/>
    </row>
    <row r="38" spans="1:15" s="171" customFormat="1" ht="30" customHeight="1">
      <c r="A38" s="353"/>
      <c r="B38" s="358"/>
      <c r="C38" s="358"/>
      <c r="D38" s="365" t="s">
        <v>98</v>
      </c>
      <c r="E38" s="366"/>
      <c r="F38" s="354"/>
      <c r="G38" s="354"/>
      <c r="H38" s="354"/>
      <c r="I38" s="354"/>
      <c r="J38" s="354"/>
      <c r="K38" s="354"/>
      <c r="L38" s="350"/>
      <c r="M38" s="358"/>
      <c r="N38" s="364"/>
      <c r="O38" s="68"/>
    </row>
    <row r="39" spans="1:15" s="171" customFormat="1" ht="18" customHeight="1">
      <c r="A39" s="359"/>
      <c r="B39" s="359"/>
      <c r="C39" s="359"/>
      <c r="D39" s="566" t="s">
        <v>99</v>
      </c>
      <c r="E39" s="566"/>
      <c r="F39" s="359"/>
      <c r="G39" s="359"/>
      <c r="H39" s="359"/>
      <c r="I39" s="359"/>
      <c r="J39" s="359"/>
      <c r="K39" s="359"/>
      <c r="L39" s="359"/>
      <c r="M39" s="359"/>
      <c r="N39" s="361"/>
      <c r="O39" s="68"/>
    </row>
    <row r="40" spans="1:15" s="185" customFormat="1" ht="34.799999999999997" customHeight="1">
      <c r="A40" s="377" t="s">
        <v>413</v>
      </c>
      <c r="B40" s="378" t="s">
        <v>61</v>
      </c>
      <c r="C40" s="379">
        <v>3</v>
      </c>
      <c r="D40" s="379" t="s">
        <v>200</v>
      </c>
      <c r="E40" s="378" t="s">
        <v>140</v>
      </c>
      <c r="F40" s="378">
        <v>140</v>
      </c>
      <c r="G40" s="378">
        <v>14</v>
      </c>
      <c r="H40" s="378">
        <v>16</v>
      </c>
      <c r="I40" s="378">
        <v>4</v>
      </c>
      <c r="J40" s="378">
        <f>F40+G40+H40+I40</f>
        <v>174</v>
      </c>
      <c r="K40" s="378" t="s">
        <v>73</v>
      </c>
      <c r="L40" s="378">
        <v>3401280</v>
      </c>
      <c r="M40" s="379">
        <f>C40*J40</f>
        <v>522</v>
      </c>
      <c r="N40" s="380"/>
      <c r="O40" s="184"/>
    </row>
    <row r="41" spans="1:15" s="171" customFormat="1" ht="18" customHeight="1">
      <c r="A41" s="367"/>
      <c r="B41" s="368"/>
      <c r="C41" s="369"/>
      <c r="D41" s="567" t="s">
        <v>211</v>
      </c>
      <c r="E41" s="567"/>
      <c r="F41" s="368"/>
      <c r="G41" s="368"/>
      <c r="H41" s="368"/>
      <c r="I41" s="368"/>
      <c r="J41" s="368"/>
      <c r="K41" s="368"/>
      <c r="L41" s="368"/>
      <c r="M41" s="369"/>
      <c r="N41" s="361"/>
      <c r="O41" s="68"/>
    </row>
    <row r="42" spans="1:15" s="185" customFormat="1" ht="27.6" customHeight="1">
      <c r="A42" s="377" t="s">
        <v>414</v>
      </c>
      <c r="B42" s="378" t="s">
        <v>45</v>
      </c>
      <c r="C42" s="379">
        <v>3</v>
      </c>
      <c r="D42" s="379" t="s">
        <v>147</v>
      </c>
      <c r="E42" s="378" t="s">
        <v>212</v>
      </c>
      <c r="F42" s="378">
        <v>100</v>
      </c>
      <c r="G42" s="378">
        <v>10</v>
      </c>
      <c r="H42" s="378">
        <v>10</v>
      </c>
      <c r="I42" s="378">
        <v>2</v>
      </c>
      <c r="J42" s="378">
        <f>F42+G42+H42+I42</f>
        <v>122</v>
      </c>
      <c r="K42" s="378" t="s">
        <v>73</v>
      </c>
      <c r="L42" s="378" t="s">
        <v>202</v>
      </c>
      <c r="M42" s="379">
        <f>C42*J42</f>
        <v>366</v>
      </c>
      <c r="N42" s="380"/>
      <c r="O42" s="184"/>
    </row>
    <row r="43" spans="1:15" s="171" customFormat="1" ht="15.75" customHeight="1">
      <c r="A43" s="353"/>
      <c r="B43" s="370"/>
      <c r="C43" s="371"/>
      <c r="D43" s="568" t="s">
        <v>100</v>
      </c>
      <c r="E43" s="568"/>
      <c r="F43" s="370"/>
      <c r="G43" s="370"/>
      <c r="H43" s="370"/>
      <c r="I43" s="370"/>
      <c r="J43" s="370"/>
      <c r="K43" s="370"/>
      <c r="L43" s="368"/>
      <c r="M43" s="371"/>
      <c r="N43" s="361"/>
      <c r="O43" s="68"/>
    </row>
    <row r="44" spans="1:15" s="185" customFormat="1" ht="25.2" customHeight="1">
      <c r="A44" s="377" t="s">
        <v>415</v>
      </c>
      <c r="B44" s="378" t="s">
        <v>97</v>
      </c>
      <c r="C44" s="379">
        <v>4</v>
      </c>
      <c r="D44" s="379" t="s">
        <v>147</v>
      </c>
      <c r="E44" s="378" t="s">
        <v>148</v>
      </c>
      <c r="F44" s="378">
        <v>450</v>
      </c>
      <c r="G44" s="378">
        <v>30</v>
      </c>
      <c r="H44" s="378">
        <v>17</v>
      </c>
      <c r="I44" s="378">
        <v>5</v>
      </c>
      <c r="J44" s="378">
        <v>502</v>
      </c>
      <c r="K44" s="378" t="s">
        <v>75</v>
      </c>
      <c r="L44" s="378">
        <v>3401280</v>
      </c>
      <c r="M44" s="379">
        <v>2008</v>
      </c>
      <c r="N44" s="380"/>
      <c r="O44" s="184"/>
    </row>
    <row r="45" spans="1:15" s="185" customFormat="1" ht="49.8" customHeight="1">
      <c r="A45" s="377" t="s">
        <v>213</v>
      </c>
      <c r="B45" s="378" t="s">
        <v>207</v>
      </c>
      <c r="C45" s="379">
        <v>5</v>
      </c>
      <c r="D45" s="379" t="s">
        <v>183</v>
      </c>
      <c r="E45" s="378" t="s">
        <v>184</v>
      </c>
      <c r="F45" s="378">
        <v>600</v>
      </c>
      <c r="G45" s="378">
        <v>42</v>
      </c>
      <c r="H45" s="378">
        <v>34</v>
      </c>
      <c r="I45" s="378">
        <v>4</v>
      </c>
      <c r="J45" s="378">
        <f>F45+G45+H45+I45</f>
        <v>680</v>
      </c>
      <c r="K45" s="378" t="s">
        <v>75</v>
      </c>
      <c r="L45" s="378" t="s">
        <v>202</v>
      </c>
      <c r="M45" s="379">
        <f>C45*J45</f>
        <v>3400</v>
      </c>
      <c r="N45" s="380"/>
      <c r="O45" s="184"/>
    </row>
    <row r="46" spans="1:15" s="171" customFormat="1" ht="15.75" customHeight="1">
      <c r="A46" s="363" t="s">
        <v>98</v>
      </c>
      <c r="B46" s="354"/>
      <c r="C46" s="358"/>
      <c r="D46" s="575" t="s">
        <v>175</v>
      </c>
      <c r="E46" s="575"/>
      <c r="F46" s="354"/>
      <c r="G46" s="354"/>
      <c r="H46" s="354"/>
      <c r="I46" s="354"/>
      <c r="J46" s="354"/>
      <c r="K46" s="354"/>
      <c r="L46" s="354"/>
      <c r="M46" s="358"/>
      <c r="N46" s="372"/>
      <c r="O46" s="68"/>
    </row>
    <row r="47" spans="1:15" s="72" customFormat="1" ht="33" customHeight="1">
      <c r="A47" s="569" t="s">
        <v>416</v>
      </c>
      <c r="B47" s="570"/>
      <c r="C47" s="570"/>
      <c r="D47" s="570"/>
      <c r="E47" s="570"/>
      <c r="F47" s="570"/>
      <c r="G47" s="570"/>
      <c r="H47" s="570"/>
      <c r="I47" s="570"/>
      <c r="J47" s="570"/>
      <c r="K47" s="570"/>
      <c r="L47" s="570"/>
      <c r="M47" s="570"/>
      <c r="N47" s="571"/>
      <c r="O47" s="66"/>
    </row>
    <row r="48" spans="1:15" s="185" customFormat="1" ht="67.2" customHeight="1">
      <c r="A48" s="377" t="s">
        <v>417</v>
      </c>
      <c r="B48" s="378" t="s">
        <v>141</v>
      </c>
      <c r="C48" s="379">
        <v>4</v>
      </c>
      <c r="D48" s="379" t="s">
        <v>418</v>
      </c>
      <c r="E48" s="378" t="s">
        <v>419</v>
      </c>
      <c r="F48" s="378">
        <v>285</v>
      </c>
      <c r="G48" s="378">
        <v>38</v>
      </c>
      <c r="H48" s="378">
        <v>40</v>
      </c>
      <c r="I48" s="378">
        <v>6</v>
      </c>
      <c r="J48" s="378">
        <v>369</v>
      </c>
      <c r="K48" s="378" t="s">
        <v>73</v>
      </c>
      <c r="L48" s="378">
        <v>3401280</v>
      </c>
      <c r="M48" s="379">
        <v>1476</v>
      </c>
      <c r="N48" s="380"/>
      <c r="O48" s="184"/>
    </row>
    <row r="49" spans="1:16" s="185" customFormat="1" ht="67.2" customHeight="1">
      <c r="A49" s="377" t="s">
        <v>420</v>
      </c>
      <c r="B49" s="378" t="s">
        <v>95</v>
      </c>
      <c r="C49" s="379">
        <v>4</v>
      </c>
      <c r="D49" s="379" t="s">
        <v>418</v>
      </c>
      <c r="E49" s="378" t="s">
        <v>421</v>
      </c>
      <c r="F49" s="378">
        <v>270</v>
      </c>
      <c r="G49" s="378">
        <v>36</v>
      </c>
      <c r="H49" s="378">
        <v>40</v>
      </c>
      <c r="I49" s="378">
        <v>6</v>
      </c>
      <c r="J49" s="378">
        <v>352</v>
      </c>
      <c r="K49" s="378" t="s">
        <v>73</v>
      </c>
      <c r="L49" s="378">
        <v>3401280</v>
      </c>
      <c r="M49" s="379">
        <v>1408</v>
      </c>
      <c r="N49" s="380"/>
      <c r="O49" s="184"/>
    </row>
    <row r="50" spans="1:16" s="185" customFormat="1" ht="67.2" customHeight="1">
      <c r="A50" s="377" t="s">
        <v>422</v>
      </c>
      <c r="B50" s="378" t="s">
        <v>50</v>
      </c>
      <c r="C50" s="379">
        <v>4</v>
      </c>
      <c r="D50" s="379" t="s">
        <v>418</v>
      </c>
      <c r="E50" s="378" t="s">
        <v>421</v>
      </c>
      <c r="F50" s="378">
        <v>270</v>
      </c>
      <c r="G50" s="378">
        <v>36</v>
      </c>
      <c r="H50" s="378">
        <v>40</v>
      </c>
      <c r="I50" s="378">
        <v>4</v>
      </c>
      <c r="J50" s="378">
        <v>350</v>
      </c>
      <c r="K50" s="378" t="s">
        <v>73</v>
      </c>
      <c r="L50" s="378">
        <v>3401280</v>
      </c>
      <c r="M50" s="379">
        <v>1050</v>
      </c>
      <c r="N50" s="380"/>
      <c r="O50" s="184"/>
    </row>
    <row r="51" spans="1:16" s="185" customFormat="1" ht="73.8" customHeight="1">
      <c r="A51" s="377" t="s">
        <v>423</v>
      </c>
      <c r="B51" s="378" t="s">
        <v>424</v>
      </c>
      <c r="C51" s="379">
        <v>4</v>
      </c>
      <c r="D51" s="379" t="s">
        <v>418</v>
      </c>
      <c r="E51" s="378" t="s">
        <v>421</v>
      </c>
      <c r="F51" s="378">
        <v>270</v>
      </c>
      <c r="G51" s="378">
        <v>18</v>
      </c>
      <c r="H51" s="378">
        <v>40</v>
      </c>
      <c r="I51" s="378">
        <v>6</v>
      </c>
      <c r="J51" s="378">
        <v>334</v>
      </c>
      <c r="K51" s="378" t="s">
        <v>73</v>
      </c>
      <c r="L51" s="378">
        <v>3401280</v>
      </c>
      <c r="M51" s="379">
        <v>1336</v>
      </c>
      <c r="N51" s="380"/>
      <c r="O51" s="184"/>
    </row>
    <row r="52" spans="1:16" s="185" customFormat="1" ht="34.200000000000003" customHeight="1">
      <c r="A52" s="377" t="s">
        <v>425</v>
      </c>
      <c r="B52" s="378" t="s">
        <v>76</v>
      </c>
      <c r="C52" s="379">
        <v>5</v>
      </c>
      <c r="D52" s="379" t="s">
        <v>47</v>
      </c>
      <c r="E52" s="378" t="s">
        <v>426</v>
      </c>
      <c r="F52" s="378">
        <v>350</v>
      </c>
      <c r="G52" s="378">
        <v>20</v>
      </c>
      <c r="H52" s="378">
        <v>45</v>
      </c>
      <c r="I52" s="378">
        <v>4</v>
      </c>
      <c r="J52" s="378">
        <v>419</v>
      </c>
      <c r="K52" s="378" t="s">
        <v>73</v>
      </c>
      <c r="L52" s="378">
        <v>3401280</v>
      </c>
      <c r="M52" s="379">
        <v>2095</v>
      </c>
      <c r="N52" s="380"/>
      <c r="O52" s="184"/>
    </row>
    <row r="53" spans="1:16" s="185" customFormat="1" ht="49.8" customHeight="1">
      <c r="A53" s="377" t="s">
        <v>427</v>
      </c>
      <c r="B53" s="378" t="s">
        <v>401</v>
      </c>
      <c r="C53" s="379">
        <v>7</v>
      </c>
      <c r="D53" s="379" t="s">
        <v>200</v>
      </c>
      <c r="E53" s="378" t="s">
        <v>428</v>
      </c>
      <c r="F53" s="378">
        <v>180</v>
      </c>
      <c r="G53" s="378">
        <v>18</v>
      </c>
      <c r="H53" s="378">
        <v>15</v>
      </c>
      <c r="I53" s="378">
        <v>2</v>
      </c>
      <c r="J53" s="378">
        <v>215</v>
      </c>
      <c r="K53" s="378" t="s">
        <v>73</v>
      </c>
      <c r="L53" s="378">
        <v>3401280</v>
      </c>
      <c r="M53" s="379">
        <v>1505</v>
      </c>
      <c r="N53" s="380"/>
      <c r="O53" s="184"/>
    </row>
    <row r="54" spans="1:16" s="185" customFormat="1" ht="36" customHeight="1">
      <c r="A54" s="377" t="s">
        <v>429</v>
      </c>
      <c r="B54" s="378" t="s">
        <v>430</v>
      </c>
      <c r="C54" s="379">
        <v>3</v>
      </c>
      <c r="D54" s="379" t="s">
        <v>127</v>
      </c>
      <c r="E54" s="378" t="s">
        <v>421</v>
      </c>
      <c r="F54" s="378">
        <v>150</v>
      </c>
      <c r="G54" s="378">
        <v>20</v>
      </c>
      <c r="H54" s="378">
        <v>20</v>
      </c>
      <c r="I54" s="378">
        <v>4</v>
      </c>
      <c r="J54" s="378">
        <v>194</v>
      </c>
      <c r="K54" s="378" t="s">
        <v>75</v>
      </c>
      <c r="L54" s="378">
        <v>3401280</v>
      </c>
      <c r="M54" s="379">
        <v>582</v>
      </c>
      <c r="N54" s="380"/>
      <c r="O54" s="184"/>
    </row>
    <row r="55" spans="1:16" s="185" customFormat="1" ht="36" customHeight="1">
      <c r="A55" s="377" t="s">
        <v>431</v>
      </c>
      <c r="B55" s="378" t="s">
        <v>432</v>
      </c>
      <c r="C55" s="379">
        <v>4</v>
      </c>
      <c r="D55" s="379" t="s">
        <v>181</v>
      </c>
      <c r="E55" s="378" t="s">
        <v>421</v>
      </c>
      <c r="F55" s="378">
        <v>350</v>
      </c>
      <c r="G55" s="378">
        <v>20</v>
      </c>
      <c r="H55" s="378">
        <v>45</v>
      </c>
      <c r="I55" s="378">
        <v>4</v>
      </c>
      <c r="J55" s="378">
        <v>419</v>
      </c>
      <c r="K55" s="378" t="s">
        <v>73</v>
      </c>
      <c r="L55" s="378">
        <v>3401280</v>
      </c>
      <c r="M55" s="379">
        <v>1676</v>
      </c>
      <c r="N55" s="380"/>
      <c r="O55" s="184"/>
    </row>
    <row r="56" spans="1:16" s="171" customFormat="1" ht="17.25" customHeight="1">
      <c r="A56" s="375" t="s">
        <v>433</v>
      </c>
      <c r="B56" s="373"/>
      <c r="C56" s="374"/>
      <c r="D56" s="576" t="s">
        <v>128</v>
      </c>
      <c r="E56" s="576"/>
      <c r="F56" s="373"/>
      <c r="G56" s="373"/>
      <c r="H56" s="373"/>
      <c r="I56" s="373"/>
      <c r="J56" s="373"/>
      <c r="K56" s="373"/>
      <c r="L56" s="373"/>
      <c r="M56" s="475"/>
      <c r="N56" s="376"/>
      <c r="O56" s="68"/>
    </row>
    <row r="57" spans="1:16" s="72" customFormat="1" ht="30" customHeight="1">
      <c r="A57" s="572" t="s">
        <v>434</v>
      </c>
      <c r="B57" s="573"/>
      <c r="C57" s="573"/>
      <c r="D57" s="573"/>
      <c r="E57" s="573"/>
      <c r="F57" s="573"/>
      <c r="G57" s="573"/>
      <c r="H57" s="573"/>
      <c r="I57" s="573"/>
      <c r="J57" s="573"/>
      <c r="K57" s="573"/>
      <c r="L57" s="573"/>
      <c r="M57" s="573"/>
      <c r="N57" s="574"/>
      <c r="O57" s="381"/>
      <c r="P57" s="381"/>
    </row>
    <row r="58" spans="1:16" s="185" customFormat="1" ht="72" customHeight="1">
      <c r="A58" s="377" t="s">
        <v>435</v>
      </c>
      <c r="B58" s="378" t="s">
        <v>72</v>
      </c>
      <c r="C58" s="379">
        <v>3</v>
      </c>
      <c r="D58" s="379" t="s">
        <v>176</v>
      </c>
      <c r="E58" s="378" t="s">
        <v>216</v>
      </c>
      <c r="F58" s="378">
        <v>110</v>
      </c>
      <c r="G58" s="378">
        <v>10</v>
      </c>
      <c r="H58" s="378">
        <v>24</v>
      </c>
      <c r="I58" s="378">
        <v>2</v>
      </c>
      <c r="J58" s="378">
        <f>F58+G58+H58+I58</f>
        <v>146</v>
      </c>
      <c r="K58" s="378" t="s">
        <v>73</v>
      </c>
      <c r="L58" s="378" t="s">
        <v>202</v>
      </c>
      <c r="M58" s="379">
        <f>C58*J58</f>
        <v>438</v>
      </c>
      <c r="N58" s="380"/>
      <c r="O58" s="184"/>
    </row>
    <row r="59" spans="1:16" s="185" customFormat="1" ht="28.8" customHeight="1">
      <c r="A59" s="377" t="s">
        <v>214</v>
      </c>
      <c r="B59" s="378" t="s">
        <v>79</v>
      </c>
      <c r="C59" s="379">
        <v>3</v>
      </c>
      <c r="D59" s="379" t="s">
        <v>147</v>
      </c>
      <c r="E59" s="378" t="s">
        <v>215</v>
      </c>
      <c r="F59" s="378">
        <v>200</v>
      </c>
      <c r="G59" s="378">
        <v>6</v>
      </c>
      <c r="H59" s="378">
        <v>16</v>
      </c>
      <c r="I59" s="378">
        <v>4</v>
      </c>
      <c r="J59" s="378">
        <f>F59+G59+H59+I59</f>
        <v>226</v>
      </c>
      <c r="K59" s="378" t="s">
        <v>73</v>
      </c>
      <c r="L59" s="378" t="s">
        <v>202</v>
      </c>
      <c r="M59" s="379">
        <f>C59*J59</f>
        <v>678</v>
      </c>
      <c r="N59" s="380"/>
      <c r="O59" s="184"/>
    </row>
    <row r="60" spans="1:16" s="185" customFormat="1" ht="28.8" customHeight="1">
      <c r="A60" s="377" t="s">
        <v>145</v>
      </c>
      <c r="B60" s="378" t="s">
        <v>95</v>
      </c>
      <c r="C60" s="379">
        <v>3</v>
      </c>
      <c r="D60" s="379" t="s">
        <v>147</v>
      </c>
      <c r="E60" s="378" t="s">
        <v>143</v>
      </c>
      <c r="F60" s="378">
        <v>300</v>
      </c>
      <c r="G60" s="378">
        <v>20</v>
      </c>
      <c r="H60" s="378">
        <v>15</v>
      </c>
      <c r="I60" s="378">
        <v>2</v>
      </c>
      <c r="J60" s="378">
        <f>F60+G60+H60+I60</f>
        <v>337</v>
      </c>
      <c r="K60" s="378" t="s">
        <v>75</v>
      </c>
      <c r="L60" s="378" t="s">
        <v>202</v>
      </c>
      <c r="M60" s="379">
        <f>C60*J60</f>
        <v>1011</v>
      </c>
      <c r="N60" s="380"/>
      <c r="O60" s="184"/>
    </row>
    <row r="61" spans="1:16" s="185" customFormat="1" ht="63" customHeight="1">
      <c r="A61" s="377" t="s">
        <v>436</v>
      </c>
      <c r="B61" s="378" t="s">
        <v>103</v>
      </c>
      <c r="C61" s="379">
        <v>3</v>
      </c>
      <c r="D61" s="379" t="s">
        <v>176</v>
      </c>
      <c r="E61" s="378" t="s">
        <v>140</v>
      </c>
      <c r="F61" s="378">
        <v>240</v>
      </c>
      <c r="G61" s="378">
        <v>0</v>
      </c>
      <c r="H61" s="378">
        <v>24</v>
      </c>
      <c r="I61" s="378">
        <v>24</v>
      </c>
      <c r="J61" s="378">
        <f>F61+G61+H61+I61</f>
        <v>288</v>
      </c>
      <c r="K61" s="378" t="s">
        <v>73</v>
      </c>
      <c r="L61" s="378" t="s">
        <v>202</v>
      </c>
      <c r="M61" s="379">
        <f>C61*J61</f>
        <v>864</v>
      </c>
      <c r="N61" s="380"/>
      <c r="O61" s="184"/>
    </row>
    <row r="62" spans="1:16" s="185" customFormat="1" ht="36.6" customHeight="1">
      <c r="A62" s="377" t="s">
        <v>437</v>
      </c>
      <c r="B62" s="378" t="s">
        <v>97</v>
      </c>
      <c r="C62" s="379">
        <v>3</v>
      </c>
      <c r="D62" s="379" t="s">
        <v>182</v>
      </c>
      <c r="E62" s="378" t="s">
        <v>217</v>
      </c>
      <c r="F62" s="378">
        <v>112</v>
      </c>
      <c r="G62" s="378">
        <v>8</v>
      </c>
      <c r="H62" s="378">
        <v>14</v>
      </c>
      <c r="I62" s="378">
        <v>2</v>
      </c>
      <c r="J62" s="378">
        <f>F62+G62+H62+I62</f>
        <v>136</v>
      </c>
      <c r="K62" s="378" t="s">
        <v>75</v>
      </c>
      <c r="L62" s="378">
        <v>3401280</v>
      </c>
      <c r="M62" s="379">
        <f>C62*J62</f>
        <v>408</v>
      </c>
      <c r="N62" s="380"/>
      <c r="O62" s="184"/>
    </row>
    <row r="63" spans="1:16" s="70" customFormat="1" ht="15.75" customHeight="1">
      <c r="A63" s="579" t="s">
        <v>218</v>
      </c>
      <c r="B63" s="580"/>
      <c r="C63" s="69"/>
      <c r="D63" s="581" t="s">
        <v>219</v>
      </c>
      <c r="E63" s="581"/>
      <c r="F63" s="69"/>
      <c r="G63" s="69"/>
      <c r="H63" s="69"/>
      <c r="I63" s="69"/>
      <c r="J63" s="69"/>
      <c r="K63" s="69"/>
      <c r="L63" s="69"/>
      <c r="M63" s="81"/>
      <c r="N63" s="229"/>
    </row>
    <row r="64" spans="1:16" s="73" customFormat="1">
      <c r="A64" s="230" t="s">
        <v>102</v>
      </c>
      <c r="B64" s="76"/>
      <c r="C64" s="76"/>
      <c r="D64" s="565" t="s">
        <v>438</v>
      </c>
      <c r="E64" s="565"/>
      <c r="F64" s="77"/>
      <c r="G64" s="77"/>
      <c r="H64" s="77"/>
      <c r="I64" s="77"/>
      <c r="J64" s="77"/>
      <c r="K64" s="76"/>
      <c r="L64" s="138"/>
      <c r="M64" s="76"/>
      <c r="N64" s="231"/>
      <c r="O64" s="232"/>
    </row>
    <row r="65" spans="1:15" s="33" customFormat="1" ht="17.399999999999999" customHeight="1">
      <c r="A65" s="549" t="s">
        <v>132</v>
      </c>
      <c r="B65" s="549"/>
      <c r="C65" s="549"/>
      <c r="D65" s="549"/>
      <c r="E65" s="549"/>
      <c r="F65" s="549"/>
      <c r="G65" s="549"/>
      <c r="H65" s="549"/>
      <c r="I65" s="549"/>
      <c r="J65" s="549"/>
      <c r="K65" s="549"/>
      <c r="L65" s="549"/>
      <c r="M65" s="549"/>
      <c r="N65" s="549"/>
      <c r="O65" s="549"/>
    </row>
    <row r="66" spans="1:15" s="63" customFormat="1">
      <c r="B66" s="64"/>
      <c r="C66" s="64"/>
      <c r="D66" s="65"/>
      <c r="E66" s="65"/>
      <c r="K66" s="64"/>
      <c r="L66" s="66"/>
      <c r="M66" s="64"/>
    </row>
    <row r="67" spans="1:15" s="63" customFormat="1" ht="0.6" customHeight="1">
      <c r="B67" s="64"/>
      <c r="C67" s="64"/>
      <c r="D67" s="65"/>
      <c r="E67" s="65"/>
      <c r="K67" s="64"/>
      <c r="L67" s="66"/>
      <c r="M67" s="64"/>
    </row>
    <row r="68" spans="1:15" s="63" customFormat="1">
      <c r="B68" s="139"/>
      <c r="C68" s="139"/>
      <c r="D68" s="140"/>
      <c r="E68" s="140"/>
      <c r="F68" s="141"/>
      <c r="G68" s="141"/>
      <c r="K68" s="64"/>
      <c r="L68" s="66"/>
      <c r="M68" s="64"/>
    </row>
    <row r="69" spans="1:15" s="63" customFormat="1">
      <c r="B69" s="64"/>
      <c r="C69" s="64"/>
      <c r="D69" s="65"/>
      <c r="E69" s="65"/>
      <c r="K69" s="64"/>
      <c r="L69" s="66"/>
      <c r="M69" s="64"/>
    </row>
    <row r="70" spans="1:15" s="63" customFormat="1">
      <c r="B70" s="64"/>
      <c r="C70" s="64"/>
      <c r="D70" s="65"/>
      <c r="E70" s="65"/>
      <c r="K70" s="64"/>
      <c r="L70" s="66"/>
      <c r="M70" s="64"/>
    </row>
    <row r="71" spans="1:15" s="63" customFormat="1">
      <c r="B71" s="64"/>
      <c r="C71" s="64"/>
      <c r="D71" s="65"/>
      <c r="E71" s="65"/>
      <c r="J71" s="63" t="s">
        <v>103</v>
      </c>
      <c r="K71" s="64"/>
      <c r="L71" s="66"/>
      <c r="M71" s="64"/>
    </row>
    <row r="72" spans="1:15" s="63" customFormat="1">
      <c r="B72" s="64"/>
      <c r="C72" s="64"/>
      <c r="D72" s="65"/>
      <c r="E72" s="65"/>
      <c r="K72" s="64"/>
      <c r="L72" s="66"/>
      <c r="M72" s="64"/>
    </row>
    <row r="73" spans="1:15" s="63" customFormat="1">
      <c r="B73" s="64"/>
      <c r="C73" s="64"/>
      <c r="D73" s="65"/>
      <c r="E73" s="65"/>
      <c r="K73" s="64"/>
      <c r="L73" s="66"/>
      <c r="M73" s="64"/>
    </row>
    <row r="74" spans="1:15" s="63" customFormat="1">
      <c r="B74" s="64"/>
      <c r="C74" s="64"/>
      <c r="D74" s="65"/>
      <c r="E74" s="65"/>
      <c r="K74" s="64"/>
      <c r="L74" s="66"/>
      <c r="M74" s="64"/>
    </row>
    <row r="75" spans="1:15" s="63" customFormat="1">
      <c r="B75" s="64"/>
      <c r="C75" s="64"/>
      <c r="D75" s="65"/>
      <c r="E75" s="65"/>
      <c r="K75" s="64"/>
      <c r="L75" s="66"/>
      <c r="M75" s="64"/>
    </row>
    <row r="76" spans="1:15" s="63" customFormat="1">
      <c r="B76" s="64"/>
      <c r="C76" s="64"/>
      <c r="D76" s="65"/>
      <c r="E76" s="65"/>
      <c r="K76" s="64"/>
      <c r="L76" s="66"/>
      <c r="M76" s="64"/>
    </row>
    <row r="77" spans="1:15" s="63" customFormat="1">
      <c r="B77" s="64"/>
      <c r="C77" s="64"/>
      <c r="D77" s="65"/>
      <c r="E77" s="65"/>
      <c r="K77" s="64"/>
      <c r="L77" s="66"/>
      <c r="M77" s="64"/>
    </row>
    <row r="78" spans="1:15" s="63" customFormat="1">
      <c r="B78" s="64"/>
      <c r="C78" s="64"/>
      <c r="D78" s="65"/>
      <c r="E78" s="65"/>
      <c r="K78" s="64"/>
      <c r="L78" s="66"/>
      <c r="M78" s="64"/>
    </row>
    <row r="79" spans="1:15" s="63" customFormat="1">
      <c r="B79" s="64"/>
      <c r="C79" s="64"/>
      <c r="D79" s="65"/>
      <c r="E79" s="65"/>
      <c r="K79" s="64"/>
      <c r="L79" s="66"/>
      <c r="M79" s="64"/>
    </row>
    <row r="80" spans="1:15" s="63" customFormat="1">
      <c r="B80" s="64"/>
      <c r="C80" s="64"/>
      <c r="D80" s="65"/>
      <c r="E80" s="65"/>
      <c r="K80" s="64"/>
      <c r="L80" s="66"/>
      <c r="M80" s="64"/>
    </row>
    <row r="81" spans="2:13" s="63" customFormat="1">
      <c r="B81" s="64"/>
      <c r="C81" s="64"/>
      <c r="D81" s="65"/>
      <c r="E81" s="65"/>
      <c r="K81" s="64"/>
      <c r="L81" s="66"/>
      <c r="M81" s="64"/>
    </row>
    <row r="82" spans="2:13" s="63" customFormat="1">
      <c r="B82" s="64"/>
      <c r="C82" s="64"/>
      <c r="D82" s="65"/>
      <c r="E82" s="65"/>
      <c r="K82" s="64"/>
      <c r="L82" s="66"/>
      <c r="M82" s="64"/>
    </row>
    <row r="83" spans="2:13" s="63" customFormat="1">
      <c r="B83" s="64"/>
      <c r="C83" s="64"/>
      <c r="D83" s="65"/>
      <c r="E83" s="65"/>
      <c r="K83" s="64"/>
      <c r="L83" s="66"/>
      <c r="M83" s="64"/>
    </row>
    <row r="84" spans="2:13" s="63" customFormat="1">
      <c r="B84" s="64"/>
      <c r="C84" s="64"/>
      <c r="D84" s="65"/>
      <c r="E84" s="65"/>
      <c r="K84" s="64"/>
      <c r="L84" s="66"/>
      <c r="M84" s="64"/>
    </row>
    <row r="85" spans="2:13" s="63" customFormat="1">
      <c r="B85" s="64"/>
      <c r="C85" s="64"/>
      <c r="D85" s="65"/>
      <c r="E85" s="65"/>
      <c r="K85" s="64"/>
      <c r="L85" s="66"/>
      <c r="M85" s="64"/>
    </row>
    <row r="86" spans="2:13" s="63" customFormat="1">
      <c r="B86" s="64"/>
      <c r="C86" s="64"/>
      <c r="D86" s="65"/>
      <c r="E86" s="65"/>
      <c r="K86" s="64"/>
      <c r="L86" s="66"/>
      <c r="M86" s="64"/>
    </row>
    <row r="87" spans="2:13" s="63" customFormat="1">
      <c r="B87" s="64"/>
      <c r="C87" s="64"/>
      <c r="D87" s="65"/>
      <c r="E87" s="65"/>
      <c r="K87" s="64"/>
      <c r="L87" s="66"/>
      <c r="M87" s="64"/>
    </row>
    <row r="88" spans="2:13" s="63" customFormat="1">
      <c r="B88" s="64"/>
      <c r="C88" s="64"/>
      <c r="D88" s="65"/>
      <c r="E88" s="65"/>
      <c r="K88" s="64"/>
      <c r="L88" s="66"/>
      <c r="M88" s="64"/>
    </row>
    <row r="89" spans="2:13" s="63" customFormat="1">
      <c r="B89" s="64"/>
      <c r="C89" s="64"/>
      <c r="D89" s="65"/>
      <c r="E89" s="65"/>
      <c r="K89" s="64"/>
      <c r="L89" s="66"/>
      <c r="M89" s="64"/>
    </row>
    <row r="90" spans="2:13" s="63" customFormat="1">
      <c r="B90" s="64"/>
      <c r="C90" s="64"/>
      <c r="D90" s="65"/>
      <c r="E90" s="65"/>
      <c r="K90" s="64"/>
      <c r="L90" s="66"/>
      <c r="M90" s="64"/>
    </row>
    <row r="91" spans="2:13" s="63" customFormat="1">
      <c r="B91" s="64"/>
      <c r="C91" s="64"/>
      <c r="D91" s="65"/>
      <c r="E91" s="65"/>
      <c r="K91" s="64"/>
      <c r="L91" s="66"/>
      <c r="M91" s="64"/>
    </row>
    <row r="92" spans="2:13" s="63" customFormat="1">
      <c r="B92" s="64"/>
      <c r="C92" s="64"/>
      <c r="D92" s="65"/>
      <c r="E92" s="65"/>
      <c r="K92" s="64"/>
      <c r="L92" s="66"/>
      <c r="M92" s="64"/>
    </row>
    <row r="93" spans="2:13" s="63" customFormat="1">
      <c r="B93" s="64"/>
      <c r="C93" s="64"/>
      <c r="D93" s="65"/>
      <c r="E93" s="65"/>
      <c r="K93" s="64"/>
      <c r="L93" s="66"/>
      <c r="M93" s="64"/>
    </row>
    <row r="94" spans="2:13" s="63" customFormat="1">
      <c r="B94" s="64"/>
      <c r="C94" s="64"/>
      <c r="D94" s="65"/>
      <c r="E94" s="65"/>
      <c r="K94" s="64"/>
      <c r="L94" s="66"/>
      <c r="M94" s="64"/>
    </row>
    <row r="95" spans="2:13" s="63" customFormat="1">
      <c r="B95" s="64"/>
      <c r="C95" s="64"/>
      <c r="D95" s="65"/>
      <c r="E95" s="65"/>
      <c r="K95" s="64"/>
      <c r="L95" s="66"/>
      <c r="M95" s="64"/>
    </row>
    <row r="96" spans="2:13" s="63" customFormat="1">
      <c r="B96" s="64"/>
      <c r="C96" s="64"/>
      <c r="D96" s="65"/>
      <c r="E96" s="65"/>
      <c r="K96" s="64"/>
      <c r="L96" s="66"/>
      <c r="M96" s="64"/>
    </row>
    <row r="97" spans="1:13" s="63" customFormat="1">
      <c r="B97" s="64"/>
      <c r="C97" s="64"/>
      <c r="D97" s="65"/>
      <c r="E97" s="65"/>
      <c r="K97" s="64"/>
      <c r="L97" s="66"/>
      <c r="M97" s="64"/>
    </row>
    <row r="98" spans="1:13" s="63" customFormat="1">
      <c r="B98" s="64"/>
      <c r="C98" s="64"/>
      <c r="D98" s="65"/>
      <c r="E98" s="65"/>
      <c r="K98" s="64"/>
      <c r="L98" s="66"/>
      <c r="M98" s="64"/>
    </row>
    <row r="99" spans="1:13" s="63" customFormat="1">
      <c r="B99" s="64"/>
      <c r="C99" s="64"/>
      <c r="D99" s="65"/>
      <c r="E99" s="65"/>
      <c r="K99" s="64"/>
      <c r="L99" s="66"/>
      <c r="M99" s="64"/>
    </row>
    <row r="100" spans="1:13" s="63" customFormat="1">
      <c r="B100" s="64"/>
      <c r="C100" s="64"/>
      <c r="D100" s="65"/>
      <c r="E100" s="65"/>
      <c r="K100" s="64"/>
      <c r="L100" s="66"/>
      <c r="M100" s="64"/>
    </row>
    <row r="101" spans="1:13" s="63" customFormat="1">
      <c r="B101" s="64"/>
      <c r="C101" s="64"/>
      <c r="D101" s="65"/>
      <c r="E101" s="65"/>
      <c r="K101" s="64"/>
      <c r="L101" s="66"/>
      <c r="M101" s="64"/>
    </row>
    <row r="102" spans="1:13">
      <c r="A102" s="73"/>
      <c r="B102" s="78"/>
      <c r="C102" s="78"/>
      <c r="D102" s="79"/>
      <c r="E102" s="79"/>
      <c r="F102" s="73"/>
      <c r="G102" s="73"/>
      <c r="H102" s="73"/>
      <c r="I102" s="73"/>
      <c r="J102" s="73"/>
      <c r="K102" s="78"/>
      <c r="L102" s="80"/>
      <c r="M102" s="78"/>
    </row>
    <row r="103" spans="1:13">
      <c r="A103" s="73"/>
      <c r="B103" s="78"/>
      <c r="C103" s="78"/>
      <c r="D103" s="79"/>
      <c r="E103" s="79"/>
      <c r="F103" s="73"/>
      <c r="G103" s="73"/>
      <c r="H103" s="73"/>
      <c r="I103" s="73"/>
      <c r="J103" s="73"/>
      <c r="K103" s="78"/>
      <c r="L103" s="80"/>
      <c r="M103" s="78"/>
    </row>
    <row r="104" spans="1:13">
      <c r="A104" s="73"/>
      <c r="B104" s="78"/>
      <c r="C104" s="78"/>
      <c r="D104" s="79"/>
      <c r="E104" s="79"/>
      <c r="F104" s="73"/>
      <c r="G104" s="73"/>
      <c r="H104" s="73"/>
      <c r="I104" s="73"/>
      <c r="J104" s="73"/>
      <c r="K104" s="78"/>
      <c r="L104" s="80"/>
      <c r="M104" s="78"/>
    </row>
    <row r="105" spans="1:13">
      <c r="A105" s="73"/>
      <c r="B105" s="78"/>
      <c r="C105" s="78"/>
      <c r="D105" s="79"/>
      <c r="E105" s="79"/>
      <c r="F105" s="73"/>
      <c r="G105" s="73"/>
      <c r="H105" s="73"/>
      <c r="I105" s="73"/>
      <c r="J105" s="73"/>
      <c r="K105" s="78"/>
      <c r="L105" s="80"/>
      <c r="M105" s="78"/>
    </row>
    <row r="106" spans="1:13">
      <c r="A106" s="73"/>
      <c r="B106" s="78"/>
      <c r="C106" s="78"/>
      <c r="D106" s="79"/>
      <c r="E106" s="79"/>
      <c r="F106" s="73"/>
      <c r="G106" s="73"/>
      <c r="H106" s="73"/>
      <c r="I106" s="73"/>
      <c r="J106" s="73"/>
      <c r="K106" s="78"/>
      <c r="L106" s="80"/>
      <c r="M106" s="78"/>
    </row>
    <row r="107" spans="1:13">
      <c r="A107" s="73"/>
      <c r="B107" s="78"/>
      <c r="C107" s="78"/>
      <c r="D107" s="79"/>
      <c r="E107" s="79"/>
      <c r="F107" s="73"/>
      <c r="G107" s="73"/>
      <c r="H107" s="73"/>
      <c r="I107" s="73"/>
      <c r="J107" s="73"/>
      <c r="K107" s="78"/>
      <c r="L107" s="80"/>
      <c r="M107" s="78"/>
    </row>
    <row r="108" spans="1:13">
      <c r="A108" s="73"/>
      <c r="B108" s="78"/>
      <c r="C108" s="78"/>
      <c r="D108" s="79"/>
      <c r="E108" s="79"/>
      <c r="F108" s="73"/>
      <c r="G108" s="73"/>
      <c r="H108" s="73"/>
      <c r="I108" s="73"/>
      <c r="J108" s="73"/>
      <c r="K108" s="78"/>
      <c r="L108" s="80"/>
      <c r="M108" s="78"/>
    </row>
    <row r="109" spans="1:13">
      <c r="A109" s="73"/>
      <c r="B109" s="78"/>
      <c r="C109" s="78"/>
      <c r="D109" s="79"/>
      <c r="E109" s="79"/>
      <c r="F109" s="73"/>
      <c r="G109" s="73"/>
      <c r="H109" s="73"/>
      <c r="I109" s="73"/>
      <c r="J109" s="73"/>
      <c r="K109" s="78"/>
      <c r="L109" s="80"/>
      <c r="M109" s="78"/>
    </row>
    <row r="110" spans="1:13">
      <c r="A110" s="73"/>
      <c r="B110" s="78"/>
      <c r="C110" s="78"/>
      <c r="D110" s="79"/>
      <c r="E110" s="79"/>
      <c r="F110" s="73"/>
      <c r="G110" s="73"/>
      <c r="H110" s="73"/>
      <c r="I110" s="73"/>
      <c r="J110" s="73"/>
      <c r="K110" s="78"/>
      <c r="L110" s="80"/>
      <c r="M110" s="78"/>
    </row>
    <row r="111" spans="1:13">
      <c r="A111" s="73"/>
      <c r="B111" s="78"/>
      <c r="C111" s="78"/>
      <c r="D111" s="79"/>
      <c r="E111" s="79"/>
      <c r="F111" s="73"/>
      <c r="G111" s="73"/>
      <c r="H111" s="73"/>
      <c r="I111" s="73"/>
      <c r="J111" s="73"/>
      <c r="K111" s="78"/>
      <c r="L111" s="80"/>
      <c r="M111" s="78"/>
    </row>
    <row r="112" spans="1:13">
      <c r="A112" s="73"/>
      <c r="B112" s="78"/>
      <c r="C112" s="78"/>
      <c r="D112" s="79"/>
      <c r="E112" s="79"/>
      <c r="F112" s="73"/>
      <c r="G112" s="73"/>
      <c r="H112" s="73"/>
      <c r="I112" s="73"/>
      <c r="J112" s="73"/>
      <c r="K112" s="78"/>
      <c r="L112" s="80"/>
      <c r="M112" s="78"/>
    </row>
  </sheetData>
  <mergeCells count="36">
    <mergeCell ref="K2:N2"/>
    <mergeCell ref="A4:N4"/>
    <mergeCell ref="K5:K6"/>
    <mergeCell ref="D14:E14"/>
    <mergeCell ref="A65:O65"/>
    <mergeCell ref="A9:N9"/>
    <mergeCell ref="L5:L6"/>
    <mergeCell ref="M5:M6"/>
    <mergeCell ref="N5:N6"/>
    <mergeCell ref="D6:E6"/>
    <mergeCell ref="A8:N8"/>
    <mergeCell ref="A5:A6"/>
    <mergeCell ref="B5:B6"/>
    <mergeCell ref="C5:C6"/>
    <mergeCell ref="A10:N10"/>
    <mergeCell ref="D11:E11"/>
    <mergeCell ref="D12:E12"/>
    <mergeCell ref="F5:J5"/>
    <mergeCell ref="D16:E16"/>
    <mergeCell ref="D18:E18"/>
    <mergeCell ref="D21:E21"/>
    <mergeCell ref="D25:E25"/>
    <mergeCell ref="D28:E28"/>
    <mergeCell ref="D31:E31"/>
    <mergeCell ref="D33:E33"/>
    <mergeCell ref="A63:B63"/>
    <mergeCell ref="D63:E63"/>
    <mergeCell ref="D37:E37"/>
    <mergeCell ref="D64:E64"/>
    <mergeCell ref="D39:E39"/>
    <mergeCell ref="D41:E41"/>
    <mergeCell ref="D43:E43"/>
    <mergeCell ref="A47:N47"/>
    <mergeCell ref="A57:N57"/>
    <mergeCell ref="D46:E46"/>
    <mergeCell ref="D56:E56"/>
  </mergeCells>
  <printOptions horizontalCentered="1"/>
  <pageMargins left="0.39370078740157483" right="0.27559055118110237" top="0.94488188976377963" bottom="0.31496062992125984" header="0.78740157480314965" footer="0.19685039370078741"/>
  <pageSetup paperSize="9" scale="89" orientation="landscape" r:id="rId1"/>
  <headerFooter differentFirst="1" alignWithMargins="0">
    <oddHeader>&amp;C&amp;9&amp;P</oddHeader>
    <oddFooter>&amp;R&amp;8ФСТ "Колос"</oddFooter>
  </headerFooter>
  <rowBreaks count="2" manualBreakCount="2">
    <brk id="20" max="13" man="1"/>
    <brk id="37"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V138"/>
  <sheetViews>
    <sheetView view="pageBreakPreview" zoomScale="110" zoomScaleNormal="100" zoomScaleSheetLayoutView="110" workbookViewId="0">
      <selection activeCell="A72" sqref="A72"/>
    </sheetView>
  </sheetViews>
  <sheetFormatPr defaultColWidth="9.109375" defaultRowHeight="13.2"/>
  <cols>
    <col min="1" max="1" width="43.5546875" style="129" customWidth="1"/>
    <col min="2" max="2" width="9.5546875" style="74" customWidth="1"/>
    <col min="3" max="3" width="6.33203125" style="296" customWidth="1"/>
    <col min="4" max="4" width="14.88671875" style="130" customWidth="1"/>
    <col min="5" max="5" width="18.5546875" style="130" customWidth="1"/>
    <col min="6" max="6" width="6.109375" style="74" customWidth="1"/>
    <col min="7" max="7" width="5.44140625" style="74" customWidth="1"/>
    <col min="8" max="8" width="5.88671875" style="74" customWidth="1"/>
    <col min="9" max="9" width="6.33203125" style="74" customWidth="1"/>
    <col min="10" max="10" width="6.88671875" style="74" customWidth="1"/>
    <col min="11" max="11" width="7.33203125" style="74" customWidth="1"/>
    <col min="12" max="12" width="8" style="242" customWidth="1"/>
    <col min="13" max="13" width="8" style="74" customWidth="1"/>
    <col min="14" max="16384" width="9.109375" style="129"/>
  </cols>
  <sheetData>
    <row r="1" spans="1:256" s="207" customFormat="1" ht="18" customHeight="1">
      <c r="C1" s="290"/>
      <c r="F1" s="56"/>
      <c r="G1" s="56"/>
      <c r="H1" s="56"/>
      <c r="I1" s="56"/>
      <c r="J1" s="56"/>
      <c r="K1" s="168" t="s">
        <v>64</v>
      </c>
      <c r="L1" s="56"/>
      <c r="M1" s="239"/>
      <c r="N1" s="168"/>
    </row>
    <row r="2" spans="1:256" s="207" customFormat="1" ht="51.75" customHeight="1">
      <c r="B2" s="56"/>
      <c r="C2" s="248"/>
      <c r="E2" s="209"/>
      <c r="F2" s="56"/>
      <c r="G2" s="56"/>
      <c r="H2" s="56"/>
      <c r="I2" s="56"/>
      <c r="J2" s="56"/>
      <c r="K2" s="509" t="s">
        <v>264</v>
      </c>
      <c r="L2" s="509"/>
      <c r="M2" s="509"/>
      <c r="N2" s="509"/>
      <c r="O2" s="212"/>
      <c r="Q2" s="171"/>
    </row>
    <row r="3" spans="1:256" s="207" customFormat="1" ht="15.75" customHeight="1">
      <c r="B3" s="56"/>
      <c r="C3" s="248"/>
      <c r="E3" s="209"/>
      <c r="F3" s="56"/>
      <c r="G3" s="56"/>
      <c r="H3" s="56"/>
      <c r="I3" s="56"/>
      <c r="J3" s="56"/>
      <c r="K3" s="56"/>
      <c r="L3" s="213"/>
      <c r="M3" s="213"/>
      <c r="N3" s="208"/>
    </row>
    <row r="4" spans="1:256" s="214" customFormat="1" ht="29.25" customHeight="1" thickBot="1">
      <c r="A4" s="508" t="s">
        <v>262</v>
      </c>
      <c r="B4" s="508"/>
      <c r="C4" s="508"/>
      <c r="D4" s="508"/>
      <c r="E4" s="508"/>
      <c r="F4" s="508"/>
      <c r="G4" s="508"/>
      <c r="H4" s="508"/>
      <c r="I4" s="508"/>
      <c r="J4" s="508"/>
      <c r="K4" s="508"/>
      <c r="L4" s="508"/>
      <c r="M4" s="508"/>
      <c r="N4" s="508"/>
    </row>
    <row r="5" spans="1:256" s="59" customFormat="1" ht="24" customHeight="1" thickBot="1">
      <c r="A5" s="525" t="s">
        <v>0</v>
      </c>
      <c r="B5" s="527" t="s">
        <v>65</v>
      </c>
      <c r="C5" s="563" t="s">
        <v>66</v>
      </c>
      <c r="D5" s="297" t="s">
        <v>260</v>
      </c>
      <c r="E5" s="298" t="s">
        <v>3</v>
      </c>
      <c r="F5" s="489" t="s">
        <v>68</v>
      </c>
      <c r="G5" s="514"/>
      <c r="H5" s="514"/>
      <c r="I5" s="514"/>
      <c r="J5" s="490"/>
      <c r="K5" s="529" t="s">
        <v>4</v>
      </c>
      <c r="L5" s="527" t="s">
        <v>5</v>
      </c>
      <c r="M5" s="527" t="s">
        <v>6</v>
      </c>
      <c r="N5" s="527" t="s">
        <v>8</v>
      </c>
    </row>
    <row r="6" spans="1:256" s="62" customFormat="1" ht="26.25" customHeight="1" thickBot="1">
      <c r="A6" s="526"/>
      <c r="B6" s="528"/>
      <c r="C6" s="564"/>
      <c r="D6" s="489" t="s">
        <v>69</v>
      </c>
      <c r="E6" s="490"/>
      <c r="F6" s="60" t="s">
        <v>10</v>
      </c>
      <c r="G6" s="60" t="s">
        <v>11</v>
      </c>
      <c r="H6" s="299" t="s">
        <v>70</v>
      </c>
      <c r="I6" s="60" t="s">
        <v>12</v>
      </c>
      <c r="J6" s="60" t="s">
        <v>13</v>
      </c>
      <c r="K6" s="530"/>
      <c r="L6" s="528"/>
      <c r="M6" s="528"/>
      <c r="N6" s="528"/>
    </row>
    <row r="7" spans="1:256" s="127" customFormat="1" ht="6.6" customHeight="1">
      <c r="B7" s="56"/>
      <c r="C7" s="248"/>
      <c r="D7" s="128"/>
      <c r="E7" s="128"/>
      <c r="F7" s="56"/>
      <c r="G7" s="56"/>
      <c r="H7" s="56"/>
      <c r="I7" s="56"/>
      <c r="J7" s="56"/>
      <c r="K7" s="131"/>
      <c r="L7" s="213"/>
      <c r="M7" s="213"/>
      <c r="N7" s="131"/>
    </row>
    <row r="8" spans="1:256" s="67" customFormat="1" ht="18" customHeight="1">
      <c r="A8" s="584" t="s">
        <v>263</v>
      </c>
      <c r="B8" s="584"/>
      <c r="C8" s="584"/>
      <c r="D8" s="584"/>
      <c r="E8" s="584"/>
      <c r="F8" s="584"/>
      <c r="G8" s="584"/>
      <c r="H8" s="584"/>
      <c r="I8" s="584"/>
      <c r="J8" s="584"/>
      <c r="K8" s="584"/>
      <c r="L8" s="584"/>
      <c r="M8" s="584"/>
      <c r="N8" s="584"/>
    </row>
    <row r="9" spans="1:256" s="142" customFormat="1" ht="18" customHeight="1">
      <c r="A9" s="590" t="s">
        <v>136</v>
      </c>
      <c r="B9" s="590"/>
      <c r="C9" s="590"/>
      <c r="D9" s="590"/>
      <c r="E9" s="590"/>
      <c r="F9" s="590"/>
      <c r="G9" s="590"/>
      <c r="H9" s="590"/>
      <c r="I9" s="590"/>
      <c r="J9" s="590"/>
      <c r="K9" s="590"/>
      <c r="L9" s="590"/>
      <c r="M9" s="590"/>
      <c r="N9" s="590"/>
      <c r="O9" s="590"/>
      <c r="P9" s="590"/>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0"/>
      <c r="AP9" s="590"/>
      <c r="AQ9" s="590"/>
      <c r="AR9" s="590"/>
      <c r="AS9" s="590"/>
      <c r="AT9" s="590"/>
      <c r="AU9" s="590"/>
      <c r="AV9" s="590"/>
      <c r="AW9" s="590"/>
      <c r="AX9" s="590"/>
      <c r="AY9" s="590"/>
      <c r="AZ9" s="590"/>
      <c r="BA9" s="590"/>
      <c r="BB9" s="590"/>
      <c r="BC9" s="590"/>
      <c r="BD9" s="590"/>
      <c r="BE9" s="590"/>
      <c r="BF9" s="590"/>
      <c r="BG9" s="590"/>
      <c r="BH9" s="590"/>
      <c r="BI9" s="590"/>
      <c r="BJ9" s="590"/>
      <c r="BK9" s="590"/>
      <c r="BL9" s="590"/>
      <c r="BM9" s="590"/>
      <c r="BN9" s="590"/>
      <c r="BO9" s="590"/>
      <c r="BP9" s="590"/>
      <c r="BQ9" s="590"/>
      <c r="BR9" s="590"/>
      <c r="BS9" s="590"/>
      <c r="BT9" s="590"/>
      <c r="BU9" s="590"/>
      <c r="BV9" s="590"/>
      <c r="BW9" s="590"/>
      <c r="BX9" s="590"/>
      <c r="BY9" s="590"/>
      <c r="BZ9" s="590"/>
      <c r="CA9" s="590"/>
      <c r="CB9" s="590"/>
      <c r="CC9" s="590"/>
      <c r="CD9" s="590"/>
      <c r="CE9" s="590"/>
      <c r="CF9" s="590"/>
      <c r="CG9" s="590"/>
      <c r="CH9" s="590"/>
      <c r="CI9" s="590"/>
      <c r="CJ9" s="590"/>
      <c r="CK9" s="590"/>
      <c r="CL9" s="590"/>
      <c r="CM9" s="590"/>
      <c r="CN9" s="590"/>
      <c r="CO9" s="590"/>
      <c r="CP9" s="590"/>
      <c r="CQ9" s="590"/>
      <c r="CR9" s="590"/>
      <c r="CS9" s="590"/>
      <c r="CT9" s="590"/>
      <c r="CU9" s="590"/>
      <c r="CV9" s="590"/>
      <c r="CW9" s="590"/>
      <c r="CX9" s="590"/>
      <c r="CY9" s="590"/>
      <c r="CZ9" s="590"/>
      <c r="DA9" s="590"/>
      <c r="DB9" s="590"/>
      <c r="DC9" s="590"/>
      <c r="DD9" s="590"/>
      <c r="DE9" s="590"/>
      <c r="DF9" s="590"/>
      <c r="DG9" s="590"/>
      <c r="DH9" s="590"/>
      <c r="DI9" s="590"/>
      <c r="DJ9" s="590"/>
      <c r="DK9" s="590"/>
      <c r="DL9" s="590"/>
      <c r="DM9" s="590"/>
      <c r="DN9" s="590"/>
      <c r="DO9" s="590"/>
      <c r="DP9" s="590"/>
      <c r="DQ9" s="590"/>
      <c r="DR9" s="590"/>
      <c r="DS9" s="590"/>
      <c r="DT9" s="590"/>
      <c r="DU9" s="590"/>
      <c r="DV9" s="590"/>
      <c r="DW9" s="590"/>
      <c r="DX9" s="590"/>
      <c r="DY9" s="590"/>
      <c r="DZ9" s="590"/>
      <c r="EA9" s="590"/>
      <c r="EB9" s="590"/>
      <c r="EC9" s="590"/>
      <c r="ED9" s="590"/>
      <c r="EE9" s="590"/>
      <c r="EF9" s="590"/>
      <c r="EG9" s="590"/>
      <c r="EH9" s="590"/>
      <c r="EI9" s="590"/>
      <c r="EJ9" s="590"/>
      <c r="EK9" s="590"/>
      <c r="EL9" s="590"/>
      <c r="EM9" s="590"/>
      <c r="EN9" s="590"/>
      <c r="EO9" s="590"/>
      <c r="EP9" s="590"/>
      <c r="EQ9" s="590"/>
      <c r="ER9" s="590"/>
      <c r="ES9" s="590"/>
      <c r="ET9" s="590"/>
      <c r="EU9" s="590"/>
      <c r="EV9" s="590"/>
      <c r="EW9" s="590"/>
      <c r="EX9" s="590"/>
      <c r="EY9" s="590"/>
      <c r="EZ9" s="590"/>
      <c r="FA9" s="590"/>
      <c r="FB9" s="590"/>
      <c r="FC9" s="590"/>
      <c r="FD9" s="590"/>
      <c r="FE9" s="590"/>
      <c r="FF9" s="590"/>
      <c r="FG9" s="590"/>
      <c r="FH9" s="590"/>
      <c r="FI9" s="590"/>
      <c r="FJ9" s="590"/>
      <c r="FK9" s="590"/>
      <c r="FL9" s="590"/>
      <c r="FM9" s="590"/>
      <c r="FN9" s="590"/>
      <c r="FO9" s="590"/>
      <c r="FP9" s="590"/>
      <c r="FQ9" s="590"/>
      <c r="FR9" s="590"/>
      <c r="FS9" s="590"/>
      <c r="FT9" s="590"/>
      <c r="FU9" s="590"/>
      <c r="FV9" s="590"/>
      <c r="FW9" s="590"/>
      <c r="FX9" s="590"/>
      <c r="FY9" s="590"/>
      <c r="FZ9" s="590"/>
      <c r="GA9" s="590"/>
      <c r="GB9" s="590"/>
      <c r="GC9" s="590"/>
      <c r="GD9" s="590"/>
      <c r="GE9" s="590"/>
      <c r="GF9" s="590"/>
      <c r="GG9" s="590"/>
      <c r="GH9" s="590"/>
      <c r="GI9" s="590"/>
      <c r="GJ9" s="590"/>
      <c r="GK9" s="590"/>
      <c r="GL9" s="590"/>
      <c r="GM9" s="590"/>
      <c r="GN9" s="590"/>
      <c r="GO9" s="590"/>
      <c r="GP9" s="590"/>
      <c r="GQ9" s="590"/>
      <c r="GR9" s="590"/>
      <c r="GS9" s="590"/>
      <c r="GT9" s="590"/>
      <c r="GU9" s="590"/>
      <c r="GV9" s="590"/>
      <c r="GW9" s="590"/>
      <c r="GX9" s="590"/>
      <c r="GY9" s="590"/>
      <c r="GZ9" s="590"/>
      <c r="HA9" s="590"/>
      <c r="HB9" s="590"/>
      <c r="HC9" s="590"/>
      <c r="HD9" s="590"/>
      <c r="HE9" s="590"/>
      <c r="HF9" s="590"/>
      <c r="HG9" s="590"/>
      <c r="HH9" s="590"/>
      <c r="HI9" s="590"/>
      <c r="HJ9" s="590"/>
      <c r="HK9" s="590"/>
      <c r="HL9" s="590"/>
      <c r="HM9" s="590"/>
      <c r="HN9" s="590"/>
      <c r="HO9" s="590"/>
      <c r="HP9" s="590"/>
      <c r="HQ9" s="590"/>
      <c r="HR9" s="590"/>
      <c r="HS9" s="590"/>
      <c r="HT9" s="590"/>
      <c r="HU9" s="590"/>
      <c r="HV9" s="590"/>
      <c r="HW9" s="590"/>
      <c r="HX9" s="590"/>
      <c r="HY9" s="590"/>
      <c r="HZ9" s="590"/>
      <c r="IA9" s="590"/>
      <c r="IB9" s="590"/>
      <c r="IC9" s="590"/>
      <c r="ID9" s="590"/>
      <c r="IE9" s="590"/>
      <c r="IF9" s="590"/>
      <c r="IG9" s="590"/>
      <c r="IH9" s="590"/>
      <c r="II9" s="590"/>
      <c r="IJ9" s="590"/>
      <c r="IK9" s="590"/>
      <c r="IL9" s="590"/>
      <c r="IM9" s="590"/>
      <c r="IN9" s="590"/>
      <c r="IO9" s="590"/>
      <c r="IP9" s="590"/>
      <c r="IQ9" s="590"/>
      <c r="IR9" s="590"/>
      <c r="IS9" s="590"/>
      <c r="IT9" s="590"/>
      <c r="IU9" s="590"/>
      <c r="IV9" s="590"/>
    </row>
    <row r="10" spans="1:256" s="143" customFormat="1" ht="24" customHeight="1">
      <c r="A10" s="592" t="s">
        <v>137</v>
      </c>
      <c r="B10" s="592"/>
      <c r="C10" s="592"/>
      <c r="D10" s="592"/>
      <c r="E10" s="592"/>
      <c r="F10" s="592"/>
      <c r="G10" s="592"/>
      <c r="H10" s="592"/>
      <c r="I10" s="592"/>
      <c r="J10" s="592"/>
      <c r="K10" s="592"/>
      <c r="L10" s="592"/>
      <c r="M10" s="592"/>
      <c r="N10" s="142"/>
    </row>
    <row r="11" spans="1:256" s="171" customFormat="1" ht="22.5" customHeight="1">
      <c r="A11" s="382"/>
      <c r="B11" s="383"/>
      <c r="C11" s="384"/>
      <c r="D11" s="385" t="s">
        <v>80</v>
      </c>
      <c r="E11" s="386"/>
      <c r="F11" s="386"/>
      <c r="G11" s="386"/>
      <c r="H11" s="386"/>
      <c r="I11" s="386"/>
      <c r="J11" s="386"/>
      <c r="K11" s="386"/>
      <c r="L11" s="386"/>
      <c r="M11" s="387"/>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row>
    <row r="12" spans="1:256" s="430" customFormat="1" ht="24.75" customHeight="1">
      <c r="A12" s="236" t="s">
        <v>491</v>
      </c>
      <c r="B12" s="133" t="s">
        <v>109</v>
      </c>
      <c r="C12" s="132">
        <v>14</v>
      </c>
      <c r="D12" s="133" t="s">
        <v>122</v>
      </c>
      <c r="E12" s="133" t="s">
        <v>138</v>
      </c>
      <c r="F12" s="426">
        <v>5</v>
      </c>
      <c r="G12" s="426">
        <v>0</v>
      </c>
      <c r="H12" s="426"/>
      <c r="I12" s="426">
        <v>0</v>
      </c>
      <c r="J12" s="426">
        <f>F12+G12+I12</f>
        <v>5</v>
      </c>
      <c r="K12" s="426"/>
      <c r="L12" s="426">
        <v>3401280</v>
      </c>
      <c r="M12" s="426">
        <f>C12*J12</f>
        <v>70</v>
      </c>
      <c r="N12" s="427"/>
      <c r="O12" s="428"/>
      <c r="P12" s="429"/>
    </row>
    <row r="13" spans="1:256" s="430" customFormat="1" ht="24.75" customHeight="1">
      <c r="A13" s="236" t="s">
        <v>492</v>
      </c>
      <c r="B13" s="133" t="s">
        <v>109</v>
      </c>
      <c r="C13" s="132">
        <v>14</v>
      </c>
      <c r="D13" s="133" t="s">
        <v>122</v>
      </c>
      <c r="E13" s="133" t="s">
        <v>138</v>
      </c>
      <c r="F13" s="426">
        <v>6</v>
      </c>
      <c r="G13" s="426">
        <v>0</v>
      </c>
      <c r="H13" s="426"/>
      <c r="I13" s="426">
        <v>0</v>
      </c>
      <c r="J13" s="426">
        <f t="shared" ref="J13:J36" si="0">F13+G13+I13</f>
        <v>6</v>
      </c>
      <c r="K13" s="426"/>
      <c r="L13" s="426">
        <v>3401280</v>
      </c>
      <c r="M13" s="426">
        <f t="shared" ref="M13:M36" si="1">C13*J13</f>
        <v>84</v>
      </c>
      <c r="N13" s="427"/>
      <c r="O13" s="428"/>
      <c r="P13" s="429"/>
    </row>
    <row r="14" spans="1:256" s="430" customFormat="1" ht="24.75" customHeight="1">
      <c r="A14" s="236" t="s">
        <v>492</v>
      </c>
      <c r="B14" s="133" t="s">
        <v>493</v>
      </c>
      <c r="C14" s="132">
        <v>14</v>
      </c>
      <c r="D14" s="133" t="s">
        <v>122</v>
      </c>
      <c r="E14" s="133" t="s">
        <v>138</v>
      </c>
      <c r="F14" s="426">
        <v>5</v>
      </c>
      <c r="G14" s="426">
        <v>0</v>
      </c>
      <c r="H14" s="426"/>
      <c r="I14" s="426">
        <v>0</v>
      </c>
      <c r="J14" s="426">
        <f t="shared" si="0"/>
        <v>5</v>
      </c>
      <c r="K14" s="426"/>
      <c r="L14" s="426">
        <v>3401280</v>
      </c>
      <c r="M14" s="426">
        <f t="shared" si="1"/>
        <v>70</v>
      </c>
      <c r="N14" s="427"/>
      <c r="O14" s="428"/>
      <c r="P14" s="429"/>
    </row>
    <row r="15" spans="1:256" s="430" customFormat="1" ht="24.75" customHeight="1">
      <c r="A15" s="236" t="s">
        <v>494</v>
      </c>
      <c r="B15" s="133" t="s">
        <v>109</v>
      </c>
      <c r="C15" s="81">
        <v>14</v>
      </c>
      <c r="D15" s="133" t="s">
        <v>122</v>
      </c>
      <c r="E15" s="133" t="s">
        <v>138</v>
      </c>
      <c r="F15" s="426">
        <v>5</v>
      </c>
      <c r="G15" s="426">
        <v>0</v>
      </c>
      <c r="H15" s="426"/>
      <c r="I15" s="426">
        <v>0</v>
      </c>
      <c r="J15" s="426">
        <f t="shared" si="0"/>
        <v>5</v>
      </c>
      <c r="K15" s="426"/>
      <c r="L15" s="426">
        <v>3401280</v>
      </c>
      <c r="M15" s="426">
        <f t="shared" si="1"/>
        <v>70</v>
      </c>
      <c r="N15" s="427"/>
      <c r="O15" s="428"/>
      <c r="P15" s="429"/>
    </row>
    <row r="16" spans="1:256" s="430" customFormat="1" ht="24.75" customHeight="1">
      <c r="A16" s="236" t="s">
        <v>495</v>
      </c>
      <c r="B16" s="133" t="s">
        <v>86</v>
      </c>
      <c r="C16" s="81">
        <v>14</v>
      </c>
      <c r="D16" s="133" t="s">
        <v>122</v>
      </c>
      <c r="E16" s="133" t="s">
        <v>138</v>
      </c>
      <c r="F16" s="426">
        <v>5</v>
      </c>
      <c r="G16" s="426">
        <v>0</v>
      </c>
      <c r="H16" s="426"/>
      <c r="I16" s="426">
        <v>0</v>
      </c>
      <c r="J16" s="426">
        <f t="shared" si="0"/>
        <v>5</v>
      </c>
      <c r="K16" s="426"/>
      <c r="L16" s="426">
        <v>3401280</v>
      </c>
      <c r="M16" s="426">
        <f t="shared" si="1"/>
        <v>70</v>
      </c>
      <c r="N16" s="427"/>
      <c r="O16" s="428"/>
      <c r="P16" s="429"/>
    </row>
    <row r="17" spans="1:16" s="430" customFormat="1" ht="24.75" customHeight="1">
      <c r="A17" s="236" t="s">
        <v>491</v>
      </c>
      <c r="B17" s="133" t="s">
        <v>96</v>
      </c>
      <c r="C17" s="132">
        <v>14</v>
      </c>
      <c r="D17" s="133" t="s">
        <v>122</v>
      </c>
      <c r="E17" s="133" t="s">
        <v>138</v>
      </c>
      <c r="F17" s="426">
        <v>5</v>
      </c>
      <c r="G17" s="426">
        <v>0</v>
      </c>
      <c r="H17" s="426"/>
      <c r="I17" s="426">
        <v>0</v>
      </c>
      <c r="J17" s="426">
        <f t="shared" si="0"/>
        <v>5</v>
      </c>
      <c r="K17" s="426"/>
      <c r="L17" s="426">
        <v>3401280</v>
      </c>
      <c r="M17" s="426">
        <f t="shared" si="1"/>
        <v>70</v>
      </c>
      <c r="N17" s="427"/>
      <c r="O17" s="428"/>
      <c r="P17" s="429"/>
    </row>
    <row r="18" spans="1:16" s="430" customFormat="1" ht="24.75" customHeight="1">
      <c r="A18" s="236" t="s">
        <v>492</v>
      </c>
      <c r="B18" s="133" t="s">
        <v>96</v>
      </c>
      <c r="C18" s="132">
        <v>14</v>
      </c>
      <c r="D18" s="133" t="s">
        <v>122</v>
      </c>
      <c r="E18" s="133" t="s">
        <v>138</v>
      </c>
      <c r="F18" s="426">
        <v>6</v>
      </c>
      <c r="G18" s="426">
        <v>0</v>
      </c>
      <c r="H18" s="426"/>
      <c r="I18" s="426">
        <v>0</v>
      </c>
      <c r="J18" s="426">
        <f t="shared" si="0"/>
        <v>6</v>
      </c>
      <c r="K18" s="426"/>
      <c r="L18" s="426">
        <v>3401280</v>
      </c>
      <c r="M18" s="426">
        <f t="shared" si="1"/>
        <v>84</v>
      </c>
      <c r="N18" s="427"/>
      <c r="O18" s="428"/>
      <c r="P18" s="429"/>
    </row>
    <row r="19" spans="1:16" s="430" customFormat="1" ht="24.75" customHeight="1">
      <c r="A19" s="236" t="s">
        <v>496</v>
      </c>
      <c r="B19" s="133" t="s">
        <v>96</v>
      </c>
      <c r="C19" s="132">
        <v>14</v>
      </c>
      <c r="D19" s="133" t="s">
        <v>122</v>
      </c>
      <c r="E19" s="133" t="s">
        <v>138</v>
      </c>
      <c r="F19" s="426">
        <v>5</v>
      </c>
      <c r="G19" s="426">
        <v>0</v>
      </c>
      <c r="H19" s="426"/>
      <c r="I19" s="426">
        <v>0</v>
      </c>
      <c r="J19" s="426">
        <f t="shared" si="0"/>
        <v>5</v>
      </c>
      <c r="K19" s="426"/>
      <c r="L19" s="426">
        <v>3401280</v>
      </c>
      <c r="M19" s="426">
        <f t="shared" si="1"/>
        <v>70</v>
      </c>
      <c r="N19" s="427"/>
      <c r="O19" s="428"/>
      <c r="P19" s="429"/>
    </row>
    <row r="20" spans="1:16" s="185" customFormat="1" ht="24.75" customHeight="1">
      <c r="A20" s="236" t="s">
        <v>494</v>
      </c>
      <c r="B20" s="133" t="s">
        <v>96</v>
      </c>
      <c r="C20" s="81">
        <v>14</v>
      </c>
      <c r="D20" s="133" t="s">
        <v>122</v>
      </c>
      <c r="E20" s="133" t="s">
        <v>138</v>
      </c>
      <c r="F20" s="426">
        <v>5</v>
      </c>
      <c r="G20" s="426">
        <v>0</v>
      </c>
      <c r="H20" s="426"/>
      <c r="I20" s="426">
        <v>0</v>
      </c>
      <c r="J20" s="426">
        <f t="shared" si="0"/>
        <v>5</v>
      </c>
      <c r="K20" s="426"/>
      <c r="L20" s="426">
        <v>3401280</v>
      </c>
      <c r="M20" s="426">
        <f t="shared" si="1"/>
        <v>70</v>
      </c>
      <c r="N20" s="427"/>
      <c r="O20" s="428"/>
      <c r="P20" s="429"/>
    </row>
    <row r="21" spans="1:16" s="430" customFormat="1" ht="24.75" customHeight="1">
      <c r="A21" s="236" t="s">
        <v>491</v>
      </c>
      <c r="B21" s="69" t="s">
        <v>81</v>
      </c>
      <c r="C21" s="132">
        <v>14</v>
      </c>
      <c r="D21" s="133" t="s">
        <v>122</v>
      </c>
      <c r="E21" s="133" t="s">
        <v>138</v>
      </c>
      <c r="F21" s="426">
        <v>5</v>
      </c>
      <c r="G21" s="426">
        <v>0</v>
      </c>
      <c r="H21" s="426"/>
      <c r="I21" s="426">
        <v>0</v>
      </c>
      <c r="J21" s="426">
        <f t="shared" si="0"/>
        <v>5</v>
      </c>
      <c r="K21" s="426"/>
      <c r="L21" s="426">
        <v>3401280</v>
      </c>
      <c r="M21" s="426">
        <f t="shared" si="1"/>
        <v>70</v>
      </c>
      <c r="N21" s="427"/>
      <c r="O21" s="428"/>
      <c r="P21" s="429"/>
    </row>
    <row r="22" spans="1:16" s="430" customFormat="1" ht="24.75" customHeight="1">
      <c r="A22" s="236" t="s">
        <v>492</v>
      </c>
      <c r="B22" s="69" t="s">
        <v>81</v>
      </c>
      <c r="C22" s="132">
        <v>14</v>
      </c>
      <c r="D22" s="133" t="s">
        <v>122</v>
      </c>
      <c r="E22" s="133" t="s">
        <v>138</v>
      </c>
      <c r="F22" s="426">
        <v>6</v>
      </c>
      <c r="G22" s="426">
        <v>0</v>
      </c>
      <c r="H22" s="426"/>
      <c r="I22" s="426">
        <v>0</v>
      </c>
      <c r="J22" s="426">
        <f t="shared" si="0"/>
        <v>6</v>
      </c>
      <c r="K22" s="426"/>
      <c r="L22" s="426">
        <v>3401280</v>
      </c>
      <c r="M22" s="426">
        <f t="shared" si="1"/>
        <v>84</v>
      </c>
      <c r="N22" s="427"/>
      <c r="O22" s="428"/>
      <c r="P22" s="429"/>
    </row>
    <row r="23" spans="1:16" s="430" customFormat="1" ht="24.75" customHeight="1">
      <c r="A23" s="236" t="s">
        <v>496</v>
      </c>
      <c r="B23" s="69" t="s">
        <v>81</v>
      </c>
      <c r="C23" s="132">
        <v>14</v>
      </c>
      <c r="D23" s="133" t="s">
        <v>122</v>
      </c>
      <c r="E23" s="133" t="s">
        <v>138</v>
      </c>
      <c r="F23" s="426">
        <v>5</v>
      </c>
      <c r="G23" s="426">
        <v>0</v>
      </c>
      <c r="H23" s="426"/>
      <c r="I23" s="426">
        <v>0</v>
      </c>
      <c r="J23" s="426">
        <f t="shared" si="0"/>
        <v>5</v>
      </c>
      <c r="K23" s="426"/>
      <c r="L23" s="426">
        <v>3401280</v>
      </c>
      <c r="M23" s="426">
        <f t="shared" si="1"/>
        <v>70</v>
      </c>
      <c r="N23" s="427"/>
      <c r="O23" s="428"/>
      <c r="P23" s="429"/>
    </row>
    <row r="24" spans="1:16" s="430" customFormat="1" ht="24.75" customHeight="1">
      <c r="A24" s="236" t="s">
        <v>494</v>
      </c>
      <c r="B24" s="69" t="s">
        <v>81</v>
      </c>
      <c r="C24" s="81">
        <v>14</v>
      </c>
      <c r="D24" s="133" t="s">
        <v>122</v>
      </c>
      <c r="E24" s="133" t="s">
        <v>138</v>
      </c>
      <c r="F24" s="426">
        <v>5</v>
      </c>
      <c r="G24" s="426">
        <v>0</v>
      </c>
      <c r="H24" s="426"/>
      <c r="I24" s="426">
        <v>0</v>
      </c>
      <c r="J24" s="426">
        <f t="shared" si="0"/>
        <v>5</v>
      </c>
      <c r="K24" s="426"/>
      <c r="L24" s="426">
        <v>3401280</v>
      </c>
      <c r="M24" s="426">
        <f t="shared" si="1"/>
        <v>70</v>
      </c>
      <c r="N24" s="427"/>
      <c r="O24" s="428"/>
      <c r="P24" s="429"/>
    </row>
    <row r="25" spans="1:16" s="430" customFormat="1" ht="24.75" customHeight="1">
      <c r="A25" s="236" t="s">
        <v>492</v>
      </c>
      <c r="B25" s="133" t="s">
        <v>45</v>
      </c>
      <c r="C25" s="132">
        <v>14</v>
      </c>
      <c r="D25" s="133" t="s">
        <v>122</v>
      </c>
      <c r="E25" s="133" t="s">
        <v>138</v>
      </c>
      <c r="F25" s="426">
        <v>6</v>
      </c>
      <c r="G25" s="426">
        <v>0</v>
      </c>
      <c r="H25" s="426"/>
      <c r="I25" s="426">
        <v>0</v>
      </c>
      <c r="J25" s="426">
        <f t="shared" si="0"/>
        <v>6</v>
      </c>
      <c r="K25" s="426"/>
      <c r="L25" s="426">
        <v>3401280</v>
      </c>
      <c r="M25" s="426">
        <f t="shared" si="1"/>
        <v>84</v>
      </c>
      <c r="N25" s="427"/>
      <c r="O25" s="428"/>
      <c r="P25" s="429"/>
    </row>
    <row r="26" spans="1:16" s="430" customFormat="1" ht="24.75" customHeight="1">
      <c r="A26" s="236" t="s">
        <v>496</v>
      </c>
      <c r="B26" s="133" t="s">
        <v>45</v>
      </c>
      <c r="C26" s="132">
        <v>14</v>
      </c>
      <c r="D26" s="133" t="s">
        <v>122</v>
      </c>
      <c r="E26" s="133" t="s">
        <v>138</v>
      </c>
      <c r="F26" s="426">
        <v>5</v>
      </c>
      <c r="G26" s="426">
        <v>0</v>
      </c>
      <c r="H26" s="426"/>
      <c r="I26" s="426">
        <v>0</v>
      </c>
      <c r="J26" s="426">
        <f t="shared" si="0"/>
        <v>5</v>
      </c>
      <c r="K26" s="426"/>
      <c r="L26" s="426">
        <v>3401280</v>
      </c>
      <c r="M26" s="426">
        <f t="shared" si="1"/>
        <v>70</v>
      </c>
      <c r="N26" s="427"/>
      <c r="O26" s="428"/>
      <c r="P26" s="429"/>
    </row>
    <row r="27" spans="1:16" s="185" customFormat="1" ht="24.75" customHeight="1">
      <c r="A27" s="236" t="s">
        <v>494</v>
      </c>
      <c r="B27" s="133" t="s">
        <v>45</v>
      </c>
      <c r="C27" s="81">
        <v>14</v>
      </c>
      <c r="D27" s="133" t="s">
        <v>122</v>
      </c>
      <c r="E27" s="133" t="s">
        <v>138</v>
      </c>
      <c r="F27" s="426">
        <v>5</v>
      </c>
      <c r="G27" s="426">
        <v>0</v>
      </c>
      <c r="H27" s="426"/>
      <c r="I27" s="426">
        <v>0</v>
      </c>
      <c r="J27" s="426">
        <f t="shared" si="0"/>
        <v>5</v>
      </c>
      <c r="K27" s="426"/>
      <c r="L27" s="426">
        <v>3401280</v>
      </c>
      <c r="M27" s="426">
        <f t="shared" si="1"/>
        <v>70</v>
      </c>
      <c r="N27" s="427"/>
      <c r="O27" s="428"/>
      <c r="P27" s="429"/>
    </row>
    <row r="28" spans="1:16" s="430" customFormat="1" ht="24.75" customHeight="1">
      <c r="A28" s="236" t="s">
        <v>494</v>
      </c>
      <c r="B28" s="69" t="s">
        <v>61</v>
      </c>
      <c r="C28" s="132">
        <v>14</v>
      </c>
      <c r="D28" s="133" t="s">
        <v>122</v>
      </c>
      <c r="E28" s="133" t="s">
        <v>138</v>
      </c>
      <c r="F28" s="426">
        <v>5</v>
      </c>
      <c r="G28" s="426">
        <v>0</v>
      </c>
      <c r="H28" s="426"/>
      <c r="I28" s="426">
        <v>0</v>
      </c>
      <c r="J28" s="426">
        <f t="shared" si="0"/>
        <v>5</v>
      </c>
      <c r="K28" s="426"/>
      <c r="L28" s="426">
        <v>3401280</v>
      </c>
      <c r="M28" s="426">
        <f t="shared" si="1"/>
        <v>70</v>
      </c>
      <c r="N28" s="427"/>
      <c r="O28" s="428"/>
      <c r="P28" s="429"/>
    </row>
    <row r="29" spans="1:16" s="430" customFormat="1" ht="24.75" customHeight="1">
      <c r="A29" s="236" t="s">
        <v>492</v>
      </c>
      <c r="B29" s="431" t="s">
        <v>61</v>
      </c>
      <c r="C29" s="132">
        <v>14</v>
      </c>
      <c r="D29" s="69" t="s">
        <v>122</v>
      </c>
      <c r="E29" s="69" t="s">
        <v>138</v>
      </c>
      <c r="F29" s="426">
        <v>6</v>
      </c>
      <c r="G29" s="426">
        <v>0</v>
      </c>
      <c r="H29" s="426"/>
      <c r="I29" s="426">
        <v>0</v>
      </c>
      <c r="J29" s="426">
        <f t="shared" si="0"/>
        <v>6</v>
      </c>
      <c r="K29" s="426"/>
      <c r="L29" s="426">
        <v>3401280</v>
      </c>
      <c r="M29" s="426">
        <f t="shared" si="1"/>
        <v>84</v>
      </c>
      <c r="N29" s="427"/>
      <c r="O29" s="428"/>
      <c r="P29" s="429"/>
    </row>
    <row r="30" spans="1:16" s="430" customFormat="1" ht="24.75" customHeight="1">
      <c r="A30" s="236" t="s">
        <v>491</v>
      </c>
      <c r="B30" s="133" t="s">
        <v>76</v>
      </c>
      <c r="C30" s="132">
        <v>14</v>
      </c>
      <c r="D30" s="133" t="s">
        <v>122</v>
      </c>
      <c r="E30" s="133" t="s">
        <v>138</v>
      </c>
      <c r="F30" s="426">
        <v>5</v>
      </c>
      <c r="G30" s="426">
        <v>0</v>
      </c>
      <c r="H30" s="426"/>
      <c r="I30" s="426">
        <v>0</v>
      </c>
      <c r="J30" s="426">
        <f t="shared" si="0"/>
        <v>5</v>
      </c>
      <c r="K30" s="426"/>
      <c r="L30" s="426">
        <v>3401280</v>
      </c>
      <c r="M30" s="426">
        <f t="shared" si="1"/>
        <v>70</v>
      </c>
      <c r="N30" s="427"/>
      <c r="O30" s="428"/>
      <c r="P30" s="429"/>
    </row>
    <row r="31" spans="1:16" s="185" customFormat="1" ht="24.75" customHeight="1">
      <c r="A31" s="236" t="s">
        <v>497</v>
      </c>
      <c r="B31" s="431" t="s">
        <v>76</v>
      </c>
      <c r="C31" s="132">
        <v>14</v>
      </c>
      <c r="D31" s="133" t="s">
        <v>122</v>
      </c>
      <c r="E31" s="133" t="s">
        <v>138</v>
      </c>
      <c r="F31" s="426">
        <v>6</v>
      </c>
      <c r="G31" s="426">
        <v>0</v>
      </c>
      <c r="H31" s="426"/>
      <c r="I31" s="426">
        <v>0</v>
      </c>
      <c r="J31" s="426">
        <f t="shared" si="0"/>
        <v>6</v>
      </c>
      <c r="K31" s="426"/>
      <c r="L31" s="426">
        <v>3401280</v>
      </c>
      <c r="M31" s="426">
        <f t="shared" si="1"/>
        <v>84</v>
      </c>
      <c r="N31" s="427"/>
      <c r="O31" s="428"/>
      <c r="P31" s="429"/>
    </row>
    <row r="32" spans="1:16" s="185" customFormat="1" ht="24.75" customHeight="1">
      <c r="A32" s="236" t="s">
        <v>491</v>
      </c>
      <c r="B32" s="133" t="s">
        <v>77</v>
      </c>
      <c r="C32" s="132">
        <v>14</v>
      </c>
      <c r="D32" s="133" t="s">
        <v>122</v>
      </c>
      <c r="E32" s="133" t="s">
        <v>138</v>
      </c>
      <c r="F32" s="426">
        <v>5</v>
      </c>
      <c r="G32" s="426">
        <v>0</v>
      </c>
      <c r="H32" s="426"/>
      <c r="I32" s="426">
        <v>0</v>
      </c>
      <c r="J32" s="426">
        <f t="shared" si="0"/>
        <v>5</v>
      </c>
      <c r="K32" s="426"/>
      <c r="L32" s="426">
        <v>3401280</v>
      </c>
      <c r="M32" s="426">
        <f t="shared" si="1"/>
        <v>70</v>
      </c>
      <c r="N32" s="427"/>
      <c r="O32" s="428"/>
      <c r="P32" s="429"/>
    </row>
    <row r="33" spans="1:16" s="185" customFormat="1" ht="24.75" customHeight="1">
      <c r="A33" s="236" t="s">
        <v>492</v>
      </c>
      <c r="B33" s="431" t="s">
        <v>50</v>
      </c>
      <c r="C33" s="132">
        <v>14</v>
      </c>
      <c r="D33" s="133" t="s">
        <v>122</v>
      </c>
      <c r="E33" s="133" t="s">
        <v>138</v>
      </c>
      <c r="F33" s="426">
        <v>6</v>
      </c>
      <c r="G33" s="426">
        <v>0</v>
      </c>
      <c r="H33" s="426"/>
      <c r="I33" s="426">
        <v>0</v>
      </c>
      <c r="J33" s="426">
        <f t="shared" si="0"/>
        <v>6</v>
      </c>
      <c r="K33" s="426"/>
      <c r="L33" s="426">
        <v>3401280</v>
      </c>
      <c r="M33" s="426">
        <f t="shared" si="1"/>
        <v>84</v>
      </c>
      <c r="N33" s="427"/>
      <c r="O33" s="428"/>
      <c r="P33" s="429"/>
    </row>
    <row r="34" spans="1:16" s="185" customFormat="1" ht="24.75" customHeight="1">
      <c r="A34" s="236" t="s">
        <v>492</v>
      </c>
      <c r="B34" s="431" t="s">
        <v>49</v>
      </c>
      <c r="C34" s="132">
        <v>14</v>
      </c>
      <c r="D34" s="133" t="s">
        <v>122</v>
      </c>
      <c r="E34" s="133" t="s">
        <v>138</v>
      </c>
      <c r="F34" s="426">
        <v>5</v>
      </c>
      <c r="G34" s="426">
        <v>0</v>
      </c>
      <c r="H34" s="426"/>
      <c r="I34" s="426">
        <v>0</v>
      </c>
      <c r="J34" s="426">
        <f t="shared" si="0"/>
        <v>5</v>
      </c>
      <c r="K34" s="426"/>
      <c r="L34" s="426">
        <v>3401280</v>
      </c>
      <c r="M34" s="426">
        <f t="shared" si="1"/>
        <v>70</v>
      </c>
      <c r="N34" s="427"/>
      <c r="O34" s="428"/>
      <c r="P34" s="429"/>
    </row>
    <row r="35" spans="1:16" s="185" customFormat="1" ht="24.75" customHeight="1">
      <c r="A35" s="236" t="s">
        <v>491</v>
      </c>
      <c r="B35" s="133" t="s">
        <v>362</v>
      </c>
      <c r="C35" s="132">
        <v>14</v>
      </c>
      <c r="D35" s="133" t="s">
        <v>122</v>
      </c>
      <c r="E35" s="133" t="s">
        <v>138</v>
      </c>
      <c r="F35" s="426">
        <v>5</v>
      </c>
      <c r="G35" s="426">
        <v>0</v>
      </c>
      <c r="H35" s="426"/>
      <c r="I35" s="426">
        <v>0</v>
      </c>
      <c r="J35" s="426">
        <f t="shared" si="0"/>
        <v>5</v>
      </c>
      <c r="K35" s="426"/>
      <c r="L35" s="426">
        <v>3401280</v>
      </c>
      <c r="M35" s="426">
        <f t="shared" si="1"/>
        <v>70</v>
      </c>
      <c r="N35" s="427"/>
      <c r="O35" s="428"/>
      <c r="P35" s="429"/>
    </row>
    <row r="36" spans="1:16" s="433" customFormat="1" ht="23.25" customHeight="1">
      <c r="A36" s="236" t="s">
        <v>491</v>
      </c>
      <c r="B36" s="133" t="s">
        <v>87</v>
      </c>
      <c r="C36" s="132">
        <v>14</v>
      </c>
      <c r="D36" s="133" t="s">
        <v>122</v>
      </c>
      <c r="E36" s="133" t="s">
        <v>138</v>
      </c>
      <c r="F36" s="426">
        <v>5</v>
      </c>
      <c r="G36" s="426">
        <v>0</v>
      </c>
      <c r="H36" s="426"/>
      <c r="I36" s="426">
        <v>0</v>
      </c>
      <c r="J36" s="426">
        <f t="shared" si="0"/>
        <v>5</v>
      </c>
      <c r="K36" s="426"/>
      <c r="L36" s="426">
        <v>3401280</v>
      </c>
      <c r="M36" s="426">
        <f t="shared" si="1"/>
        <v>70</v>
      </c>
      <c r="N36" s="427"/>
      <c r="O36" s="428"/>
      <c r="P36" s="432"/>
    </row>
    <row r="37" spans="1:16" s="238" customFormat="1" ht="13.8">
      <c r="A37" s="434" t="s">
        <v>498</v>
      </c>
      <c r="B37" s="291"/>
      <c r="C37" s="291"/>
      <c r="D37" s="291"/>
      <c r="E37" s="291"/>
      <c r="F37" s="291"/>
      <c r="G37" s="291"/>
      <c r="H37" s="291"/>
      <c r="I37" s="291"/>
      <c r="J37" s="291"/>
      <c r="K37" s="291"/>
      <c r="L37" s="291"/>
      <c r="M37" s="291"/>
      <c r="N37" s="435"/>
      <c r="O37" s="428"/>
      <c r="P37" s="436"/>
    </row>
    <row r="38" spans="1:16" s="438" customFormat="1" ht="13.8">
      <c r="A38" s="587" t="s">
        <v>82</v>
      </c>
      <c r="B38" s="588"/>
      <c r="C38" s="588"/>
      <c r="D38" s="588"/>
      <c r="E38" s="588"/>
      <c r="F38" s="588"/>
      <c r="G38" s="588"/>
      <c r="H38" s="588"/>
      <c r="I38" s="588"/>
      <c r="J38" s="588"/>
      <c r="K38" s="588"/>
      <c r="L38" s="588"/>
      <c r="M38" s="588"/>
      <c r="N38" s="589"/>
      <c r="O38" s="428"/>
      <c r="P38" s="437"/>
    </row>
    <row r="39" spans="1:16" s="438" customFormat="1" ht="23.4" customHeight="1">
      <c r="A39" s="236" t="s">
        <v>222</v>
      </c>
      <c r="B39" s="69" t="s">
        <v>109</v>
      </c>
      <c r="C39" s="132">
        <v>14</v>
      </c>
      <c r="D39" s="133" t="s">
        <v>122</v>
      </c>
      <c r="E39" s="69" t="s">
        <v>138</v>
      </c>
      <c r="F39" s="439">
        <v>6</v>
      </c>
      <c r="G39" s="439">
        <v>0</v>
      </c>
      <c r="H39" s="439"/>
      <c r="I39" s="439">
        <v>0</v>
      </c>
      <c r="J39" s="426">
        <f t="shared" ref="J39:J45" si="2">F39+G39+I39</f>
        <v>6</v>
      </c>
      <c r="K39" s="426"/>
      <c r="L39" s="439">
        <v>3401280</v>
      </c>
      <c r="M39" s="439">
        <f>C39*J39</f>
        <v>84</v>
      </c>
      <c r="N39" s="427"/>
      <c r="O39" s="428"/>
      <c r="P39" s="429"/>
    </row>
    <row r="40" spans="1:16" s="441" customFormat="1" ht="23.4" customHeight="1">
      <c r="A40" s="236" t="s">
        <v>222</v>
      </c>
      <c r="B40" s="69" t="s">
        <v>170</v>
      </c>
      <c r="C40" s="132">
        <v>14</v>
      </c>
      <c r="D40" s="133" t="s">
        <v>122</v>
      </c>
      <c r="E40" s="69" t="s">
        <v>138</v>
      </c>
      <c r="F40" s="439">
        <v>6</v>
      </c>
      <c r="G40" s="439">
        <v>0</v>
      </c>
      <c r="H40" s="439"/>
      <c r="I40" s="439">
        <v>0</v>
      </c>
      <c r="J40" s="426">
        <f t="shared" si="2"/>
        <v>6</v>
      </c>
      <c r="K40" s="426"/>
      <c r="L40" s="439">
        <v>3401280</v>
      </c>
      <c r="M40" s="439">
        <f t="shared" ref="M40:M45" si="3">C40*J40</f>
        <v>84</v>
      </c>
      <c r="N40" s="427"/>
      <c r="O40" s="428"/>
      <c r="P40" s="440"/>
    </row>
    <row r="41" spans="1:16" s="441" customFormat="1" ht="23.4" customHeight="1">
      <c r="A41" s="236" t="s">
        <v>223</v>
      </c>
      <c r="B41" s="442" t="s">
        <v>81</v>
      </c>
      <c r="C41" s="132">
        <v>14</v>
      </c>
      <c r="D41" s="133" t="s">
        <v>122</v>
      </c>
      <c r="E41" s="69" t="s">
        <v>138</v>
      </c>
      <c r="F41" s="439">
        <v>6</v>
      </c>
      <c r="G41" s="439">
        <v>0</v>
      </c>
      <c r="H41" s="439"/>
      <c r="I41" s="439">
        <v>0</v>
      </c>
      <c r="J41" s="426">
        <f t="shared" si="2"/>
        <v>6</v>
      </c>
      <c r="K41" s="426"/>
      <c r="L41" s="439">
        <v>3401280</v>
      </c>
      <c r="M41" s="439">
        <f t="shared" si="3"/>
        <v>84</v>
      </c>
      <c r="N41" s="427"/>
      <c r="O41" s="428"/>
      <c r="P41" s="443"/>
    </row>
    <row r="42" spans="1:16" s="438" customFormat="1" ht="23.4" customHeight="1">
      <c r="A42" s="236" t="s">
        <v>223</v>
      </c>
      <c r="B42" s="442" t="s">
        <v>45</v>
      </c>
      <c r="C42" s="132">
        <v>14</v>
      </c>
      <c r="D42" s="133" t="s">
        <v>122</v>
      </c>
      <c r="E42" s="69" t="s">
        <v>138</v>
      </c>
      <c r="F42" s="439">
        <v>6</v>
      </c>
      <c r="G42" s="439">
        <v>0</v>
      </c>
      <c r="H42" s="439"/>
      <c r="I42" s="439">
        <v>0</v>
      </c>
      <c r="J42" s="426">
        <f t="shared" si="2"/>
        <v>6</v>
      </c>
      <c r="K42" s="426"/>
      <c r="L42" s="439">
        <v>3401280</v>
      </c>
      <c r="M42" s="439">
        <f t="shared" si="3"/>
        <v>84</v>
      </c>
      <c r="N42" s="427"/>
      <c r="O42" s="428"/>
      <c r="P42" s="437"/>
    </row>
    <row r="43" spans="1:16" s="438" customFormat="1" ht="23.4" customHeight="1">
      <c r="A43" s="236" t="s">
        <v>222</v>
      </c>
      <c r="B43" s="442" t="s">
        <v>61</v>
      </c>
      <c r="C43" s="132">
        <v>14</v>
      </c>
      <c r="D43" s="133" t="s">
        <v>122</v>
      </c>
      <c r="E43" s="69" t="s">
        <v>138</v>
      </c>
      <c r="F43" s="439">
        <v>6</v>
      </c>
      <c r="G43" s="439">
        <v>0</v>
      </c>
      <c r="H43" s="439"/>
      <c r="I43" s="439">
        <v>0</v>
      </c>
      <c r="J43" s="426">
        <f t="shared" si="2"/>
        <v>6</v>
      </c>
      <c r="K43" s="426"/>
      <c r="L43" s="439">
        <v>3401280</v>
      </c>
      <c r="M43" s="439">
        <f t="shared" si="3"/>
        <v>84</v>
      </c>
      <c r="N43" s="427"/>
      <c r="O43" s="428"/>
      <c r="P43" s="429"/>
    </row>
    <row r="44" spans="1:16" s="438" customFormat="1" ht="23.4" customHeight="1">
      <c r="A44" s="236" t="s">
        <v>222</v>
      </c>
      <c r="B44" s="442" t="s">
        <v>224</v>
      </c>
      <c r="C44" s="132">
        <v>14</v>
      </c>
      <c r="D44" s="133" t="s">
        <v>122</v>
      </c>
      <c r="E44" s="69" t="s">
        <v>138</v>
      </c>
      <c r="F44" s="439">
        <v>6</v>
      </c>
      <c r="G44" s="439">
        <v>0</v>
      </c>
      <c r="H44" s="439"/>
      <c r="I44" s="439">
        <v>0</v>
      </c>
      <c r="J44" s="426">
        <f t="shared" si="2"/>
        <v>6</v>
      </c>
      <c r="K44" s="426"/>
      <c r="L44" s="439">
        <v>3401280</v>
      </c>
      <c r="M44" s="439">
        <f t="shared" si="3"/>
        <v>84</v>
      </c>
      <c r="N44" s="427"/>
      <c r="O44" s="428"/>
      <c r="P44" s="429"/>
    </row>
    <row r="45" spans="1:16" s="438" customFormat="1" ht="23.4" customHeight="1">
      <c r="A45" s="236" t="s">
        <v>222</v>
      </c>
      <c r="B45" s="442" t="s">
        <v>49</v>
      </c>
      <c r="C45" s="132">
        <v>14</v>
      </c>
      <c r="D45" s="133" t="s">
        <v>122</v>
      </c>
      <c r="E45" s="69" t="s">
        <v>138</v>
      </c>
      <c r="F45" s="439">
        <v>6</v>
      </c>
      <c r="G45" s="439">
        <v>0</v>
      </c>
      <c r="H45" s="439"/>
      <c r="I45" s="439">
        <v>0</v>
      </c>
      <c r="J45" s="426">
        <f t="shared" si="2"/>
        <v>6</v>
      </c>
      <c r="K45" s="426"/>
      <c r="L45" s="439">
        <v>3401280</v>
      </c>
      <c r="M45" s="439">
        <f t="shared" si="3"/>
        <v>84</v>
      </c>
      <c r="N45" s="427"/>
      <c r="O45" s="428"/>
      <c r="P45" s="429"/>
    </row>
    <row r="46" spans="1:16" s="438" customFormat="1" ht="13.8">
      <c r="A46" s="434" t="s">
        <v>499</v>
      </c>
      <c r="B46" s="291"/>
      <c r="C46" s="291"/>
      <c r="D46" s="291"/>
      <c r="E46" s="291"/>
      <c r="F46" s="291"/>
      <c r="G46" s="291"/>
      <c r="H46" s="291"/>
      <c r="I46" s="291"/>
      <c r="J46" s="291"/>
      <c r="K46" s="291"/>
      <c r="L46" s="291"/>
      <c r="M46" s="444"/>
      <c r="N46" s="445"/>
      <c r="O46" s="428"/>
      <c r="P46" s="437"/>
    </row>
    <row r="47" spans="1:16" s="438" customFormat="1" ht="13.8">
      <c r="A47" s="587" t="s">
        <v>85</v>
      </c>
      <c r="B47" s="588"/>
      <c r="C47" s="588"/>
      <c r="D47" s="588"/>
      <c r="E47" s="588"/>
      <c r="F47" s="588"/>
      <c r="G47" s="588"/>
      <c r="H47" s="588"/>
      <c r="I47" s="588"/>
      <c r="J47" s="588"/>
      <c r="K47" s="588"/>
      <c r="L47" s="588"/>
      <c r="M47" s="588"/>
      <c r="N47" s="589"/>
      <c r="O47" s="428"/>
      <c r="P47" s="437"/>
    </row>
    <row r="48" spans="1:16" s="438" customFormat="1" ht="21.6" customHeight="1">
      <c r="A48" s="236" t="s">
        <v>222</v>
      </c>
      <c r="B48" s="439" t="s">
        <v>500</v>
      </c>
      <c r="C48" s="132">
        <v>14</v>
      </c>
      <c r="D48" s="69" t="s">
        <v>122</v>
      </c>
      <c r="E48" s="69" t="s">
        <v>138</v>
      </c>
      <c r="F48" s="439">
        <v>4</v>
      </c>
      <c r="G48" s="439">
        <v>0</v>
      </c>
      <c r="H48" s="439"/>
      <c r="I48" s="439">
        <v>0</v>
      </c>
      <c r="J48" s="426">
        <f t="shared" ref="J48:J59" si="4">F48+G48+I48</f>
        <v>4</v>
      </c>
      <c r="K48" s="426"/>
      <c r="L48" s="439">
        <v>3401280</v>
      </c>
      <c r="M48" s="439">
        <f>C48*J48</f>
        <v>56</v>
      </c>
      <c r="N48" s="446"/>
      <c r="O48" s="428"/>
      <c r="P48" s="429"/>
    </row>
    <row r="49" spans="1:16" s="438" customFormat="1" ht="21.6" customHeight="1">
      <c r="A49" s="236" t="s">
        <v>223</v>
      </c>
      <c r="B49" s="439" t="s">
        <v>501</v>
      </c>
      <c r="C49" s="132">
        <v>14</v>
      </c>
      <c r="D49" s="69" t="s">
        <v>122</v>
      </c>
      <c r="E49" s="69" t="s">
        <v>138</v>
      </c>
      <c r="F49" s="439">
        <v>5</v>
      </c>
      <c r="G49" s="439">
        <v>0</v>
      </c>
      <c r="H49" s="439"/>
      <c r="I49" s="439">
        <v>0</v>
      </c>
      <c r="J49" s="426">
        <f t="shared" si="4"/>
        <v>5</v>
      </c>
      <c r="K49" s="426"/>
      <c r="L49" s="439">
        <v>3401280</v>
      </c>
      <c r="M49" s="439">
        <f t="shared" ref="M49:M59" si="5">C49*J49</f>
        <v>70</v>
      </c>
      <c r="N49" s="427"/>
      <c r="O49" s="428"/>
      <c r="P49" s="429"/>
    </row>
    <row r="50" spans="1:16" s="438" customFormat="1" ht="21.6" customHeight="1">
      <c r="A50" s="236" t="s">
        <v>222</v>
      </c>
      <c r="B50" s="439" t="s">
        <v>226</v>
      </c>
      <c r="C50" s="132">
        <v>14</v>
      </c>
      <c r="D50" s="69" t="s">
        <v>122</v>
      </c>
      <c r="E50" s="69" t="s">
        <v>138</v>
      </c>
      <c r="F50" s="439">
        <v>4</v>
      </c>
      <c r="G50" s="439">
        <v>0</v>
      </c>
      <c r="H50" s="439"/>
      <c r="I50" s="439">
        <v>0</v>
      </c>
      <c r="J50" s="426">
        <f t="shared" si="4"/>
        <v>4</v>
      </c>
      <c r="K50" s="426"/>
      <c r="L50" s="439">
        <v>3401280</v>
      </c>
      <c r="M50" s="439">
        <f t="shared" si="5"/>
        <v>56</v>
      </c>
      <c r="N50" s="446"/>
      <c r="O50" s="428"/>
      <c r="P50" s="429"/>
    </row>
    <row r="51" spans="1:16" s="438" customFormat="1" ht="21.6" customHeight="1">
      <c r="A51" s="236" t="s">
        <v>223</v>
      </c>
      <c r="B51" s="439" t="s">
        <v>81</v>
      </c>
      <c r="C51" s="132">
        <v>14</v>
      </c>
      <c r="D51" s="69" t="s">
        <v>122</v>
      </c>
      <c r="E51" s="69" t="s">
        <v>138</v>
      </c>
      <c r="F51" s="439">
        <v>4</v>
      </c>
      <c r="G51" s="439">
        <v>0</v>
      </c>
      <c r="H51" s="439"/>
      <c r="I51" s="439">
        <v>0</v>
      </c>
      <c r="J51" s="426">
        <f t="shared" si="4"/>
        <v>4</v>
      </c>
      <c r="K51" s="426"/>
      <c r="L51" s="439">
        <v>3401280</v>
      </c>
      <c r="M51" s="439">
        <f t="shared" si="5"/>
        <v>56</v>
      </c>
      <c r="N51" s="446"/>
      <c r="O51" s="428"/>
      <c r="P51" s="429"/>
    </row>
    <row r="52" spans="1:16" s="438" customFormat="1" ht="21.6" customHeight="1">
      <c r="A52" s="236" t="s">
        <v>222</v>
      </c>
      <c r="B52" s="439" t="s">
        <v>45</v>
      </c>
      <c r="C52" s="132">
        <v>14</v>
      </c>
      <c r="D52" s="69" t="s">
        <v>122</v>
      </c>
      <c r="E52" s="69" t="s">
        <v>138</v>
      </c>
      <c r="F52" s="439">
        <v>5</v>
      </c>
      <c r="G52" s="439">
        <v>0</v>
      </c>
      <c r="H52" s="439"/>
      <c r="I52" s="439">
        <v>0</v>
      </c>
      <c r="J52" s="426">
        <f t="shared" si="4"/>
        <v>5</v>
      </c>
      <c r="K52" s="426"/>
      <c r="L52" s="439">
        <v>3401280</v>
      </c>
      <c r="M52" s="439">
        <f t="shared" si="5"/>
        <v>70</v>
      </c>
      <c r="N52" s="427"/>
      <c r="O52" s="428"/>
      <c r="P52" s="429"/>
    </row>
    <row r="53" spans="1:16" s="438" customFormat="1" ht="21.6" customHeight="1">
      <c r="A53" s="236" t="s">
        <v>223</v>
      </c>
      <c r="B53" s="439" t="s">
        <v>502</v>
      </c>
      <c r="C53" s="132">
        <v>14</v>
      </c>
      <c r="D53" s="69" t="s">
        <v>122</v>
      </c>
      <c r="E53" s="69" t="s">
        <v>138</v>
      </c>
      <c r="F53" s="439">
        <v>4</v>
      </c>
      <c r="G53" s="439">
        <v>0</v>
      </c>
      <c r="H53" s="439"/>
      <c r="I53" s="439">
        <v>0</v>
      </c>
      <c r="J53" s="426">
        <f t="shared" si="4"/>
        <v>4</v>
      </c>
      <c r="K53" s="426"/>
      <c r="L53" s="439">
        <v>3401280</v>
      </c>
      <c r="M53" s="439">
        <f t="shared" si="5"/>
        <v>56</v>
      </c>
      <c r="N53" s="446"/>
      <c r="O53" s="428"/>
      <c r="P53" s="429"/>
    </row>
    <row r="54" spans="1:16" s="438" customFormat="1" ht="21.6" customHeight="1">
      <c r="A54" s="236" t="s">
        <v>222</v>
      </c>
      <c r="B54" s="439" t="s">
        <v>76</v>
      </c>
      <c r="C54" s="132">
        <v>14</v>
      </c>
      <c r="D54" s="69" t="s">
        <v>122</v>
      </c>
      <c r="E54" s="69" t="s">
        <v>138</v>
      </c>
      <c r="F54" s="439">
        <v>4</v>
      </c>
      <c r="G54" s="439">
        <v>0</v>
      </c>
      <c r="H54" s="439"/>
      <c r="I54" s="439">
        <v>0</v>
      </c>
      <c r="J54" s="426">
        <f t="shared" si="4"/>
        <v>4</v>
      </c>
      <c r="K54" s="426"/>
      <c r="L54" s="439">
        <v>3401280</v>
      </c>
      <c r="M54" s="439">
        <f t="shared" si="5"/>
        <v>56</v>
      </c>
      <c r="N54" s="446"/>
      <c r="O54" s="428"/>
      <c r="P54" s="429"/>
    </row>
    <row r="55" spans="1:16" s="438" customFormat="1" ht="21.6" customHeight="1">
      <c r="A55" s="236" t="s">
        <v>223</v>
      </c>
      <c r="B55" s="439" t="s">
        <v>77</v>
      </c>
      <c r="C55" s="132">
        <v>14</v>
      </c>
      <c r="D55" s="69" t="s">
        <v>122</v>
      </c>
      <c r="E55" s="69" t="s">
        <v>138</v>
      </c>
      <c r="F55" s="439">
        <v>5</v>
      </c>
      <c r="G55" s="439">
        <v>0</v>
      </c>
      <c r="H55" s="439"/>
      <c r="I55" s="439">
        <v>0</v>
      </c>
      <c r="J55" s="426">
        <f t="shared" si="4"/>
        <v>5</v>
      </c>
      <c r="K55" s="426"/>
      <c r="L55" s="439">
        <v>3401280</v>
      </c>
      <c r="M55" s="439">
        <f t="shared" si="5"/>
        <v>70</v>
      </c>
      <c r="N55" s="427"/>
      <c r="O55" s="428"/>
      <c r="P55" s="429"/>
    </row>
    <row r="56" spans="1:16" s="438" customFormat="1" ht="21.6" customHeight="1">
      <c r="A56" s="236" t="s">
        <v>222</v>
      </c>
      <c r="B56" s="439" t="s">
        <v>50</v>
      </c>
      <c r="C56" s="81">
        <v>14</v>
      </c>
      <c r="D56" s="69" t="s">
        <v>122</v>
      </c>
      <c r="E56" s="69" t="s">
        <v>138</v>
      </c>
      <c r="F56" s="439">
        <v>4</v>
      </c>
      <c r="G56" s="439">
        <v>0</v>
      </c>
      <c r="H56" s="439"/>
      <c r="I56" s="439">
        <v>0</v>
      </c>
      <c r="J56" s="426">
        <f t="shared" si="4"/>
        <v>4</v>
      </c>
      <c r="K56" s="426"/>
      <c r="L56" s="439">
        <v>3401280</v>
      </c>
      <c r="M56" s="439">
        <f t="shared" si="5"/>
        <v>56</v>
      </c>
      <c r="N56" s="446"/>
      <c r="O56" s="428"/>
      <c r="P56" s="429"/>
    </row>
    <row r="57" spans="1:16" s="438" customFormat="1" ht="21.6" customHeight="1">
      <c r="A57" s="236" t="s">
        <v>223</v>
      </c>
      <c r="B57" s="439" t="s">
        <v>49</v>
      </c>
      <c r="C57" s="132">
        <v>14</v>
      </c>
      <c r="D57" s="69" t="s">
        <v>122</v>
      </c>
      <c r="E57" s="69" t="s">
        <v>138</v>
      </c>
      <c r="F57" s="439">
        <v>5</v>
      </c>
      <c r="G57" s="439">
        <v>0</v>
      </c>
      <c r="H57" s="439"/>
      <c r="I57" s="439">
        <v>0</v>
      </c>
      <c r="J57" s="426">
        <f t="shared" si="4"/>
        <v>5</v>
      </c>
      <c r="K57" s="426"/>
      <c r="L57" s="439">
        <v>3401280</v>
      </c>
      <c r="M57" s="439">
        <f t="shared" si="5"/>
        <v>70</v>
      </c>
      <c r="N57" s="427"/>
      <c r="O57" s="428"/>
      <c r="P57" s="429"/>
    </row>
    <row r="58" spans="1:16" s="438" customFormat="1" ht="21.6" customHeight="1">
      <c r="A58" s="236" t="s">
        <v>222</v>
      </c>
      <c r="B58" s="439" t="s">
        <v>78</v>
      </c>
      <c r="C58" s="132">
        <v>14</v>
      </c>
      <c r="D58" s="69" t="s">
        <v>122</v>
      </c>
      <c r="E58" s="69" t="s">
        <v>138</v>
      </c>
      <c r="F58" s="439">
        <v>4</v>
      </c>
      <c r="G58" s="439">
        <v>0</v>
      </c>
      <c r="H58" s="439"/>
      <c r="I58" s="439">
        <v>0</v>
      </c>
      <c r="J58" s="426">
        <f t="shared" si="4"/>
        <v>4</v>
      </c>
      <c r="K58" s="426"/>
      <c r="L58" s="439">
        <v>3401280</v>
      </c>
      <c r="M58" s="439">
        <f t="shared" si="5"/>
        <v>56</v>
      </c>
      <c r="N58" s="446"/>
      <c r="O58" s="428"/>
      <c r="P58" s="429"/>
    </row>
    <row r="59" spans="1:16" s="438" customFormat="1" ht="21.6" customHeight="1">
      <c r="A59" s="236" t="s">
        <v>222</v>
      </c>
      <c r="B59" s="439" t="s">
        <v>87</v>
      </c>
      <c r="C59" s="81">
        <v>14</v>
      </c>
      <c r="D59" s="69" t="s">
        <v>122</v>
      </c>
      <c r="E59" s="69" t="s">
        <v>138</v>
      </c>
      <c r="F59" s="439">
        <v>4</v>
      </c>
      <c r="G59" s="439">
        <v>0</v>
      </c>
      <c r="H59" s="439"/>
      <c r="I59" s="439">
        <v>0</v>
      </c>
      <c r="J59" s="426">
        <f t="shared" si="4"/>
        <v>4</v>
      </c>
      <c r="K59" s="426"/>
      <c r="L59" s="439">
        <v>3401280</v>
      </c>
      <c r="M59" s="439">
        <f t="shared" si="5"/>
        <v>56</v>
      </c>
      <c r="N59" s="446"/>
      <c r="O59" s="428"/>
      <c r="P59" s="429"/>
    </row>
    <row r="60" spans="1:16" s="438" customFormat="1" ht="13.8">
      <c r="A60" s="434" t="s">
        <v>225</v>
      </c>
      <c r="B60" s="291"/>
      <c r="C60" s="81"/>
      <c r="D60" s="291"/>
      <c r="E60" s="291"/>
      <c r="F60" s="291"/>
      <c r="G60" s="291"/>
      <c r="H60" s="291"/>
      <c r="I60" s="291"/>
      <c r="J60" s="291"/>
      <c r="K60" s="291"/>
      <c r="L60" s="291"/>
      <c r="M60" s="291"/>
      <c r="N60" s="435"/>
      <c r="O60" s="428"/>
      <c r="P60" s="437"/>
    </row>
    <row r="61" spans="1:16" s="438" customFormat="1" ht="13.8">
      <c r="A61" s="587" t="s">
        <v>503</v>
      </c>
      <c r="B61" s="588"/>
      <c r="C61" s="588"/>
      <c r="D61" s="588"/>
      <c r="E61" s="588"/>
      <c r="F61" s="588"/>
      <c r="G61" s="588"/>
      <c r="H61" s="588"/>
      <c r="I61" s="588"/>
      <c r="J61" s="588"/>
      <c r="K61" s="588"/>
      <c r="L61" s="588"/>
      <c r="M61" s="588"/>
      <c r="N61" s="589"/>
      <c r="O61" s="428"/>
      <c r="P61" s="437"/>
    </row>
    <row r="62" spans="1:16" s="438" customFormat="1" ht="14.4" customHeight="1">
      <c r="A62" s="236" t="s">
        <v>504</v>
      </c>
      <c r="B62" s="439" t="s">
        <v>109</v>
      </c>
      <c r="C62" s="81">
        <v>14</v>
      </c>
      <c r="D62" s="69" t="s">
        <v>227</v>
      </c>
      <c r="E62" s="69" t="s">
        <v>138</v>
      </c>
      <c r="F62" s="439">
        <v>6</v>
      </c>
      <c r="G62" s="439">
        <v>0</v>
      </c>
      <c r="H62" s="439"/>
      <c r="I62" s="439">
        <v>0</v>
      </c>
      <c r="J62" s="426">
        <f t="shared" ref="J62:J74" si="6">F62+G62+I62</f>
        <v>6</v>
      </c>
      <c r="K62" s="426"/>
      <c r="L62" s="439">
        <v>3401280</v>
      </c>
      <c r="M62" s="439">
        <f>C62*J62</f>
        <v>84</v>
      </c>
      <c r="N62" s="427"/>
      <c r="O62" s="428"/>
      <c r="P62" s="429"/>
    </row>
    <row r="63" spans="1:16" s="438" customFormat="1" ht="14.4" customHeight="1">
      <c r="A63" s="236" t="s">
        <v>492</v>
      </c>
      <c r="B63" s="439" t="s">
        <v>501</v>
      </c>
      <c r="C63" s="81">
        <v>14</v>
      </c>
      <c r="D63" s="69" t="s">
        <v>227</v>
      </c>
      <c r="E63" s="69" t="s">
        <v>138</v>
      </c>
      <c r="F63" s="439">
        <v>4</v>
      </c>
      <c r="G63" s="439">
        <v>0</v>
      </c>
      <c r="H63" s="439"/>
      <c r="I63" s="439">
        <v>0</v>
      </c>
      <c r="J63" s="426">
        <f t="shared" si="6"/>
        <v>4</v>
      </c>
      <c r="K63" s="426"/>
      <c r="L63" s="439">
        <v>3401280</v>
      </c>
      <c r="M63" s="439">
        <f t="shared" ref="M63:M74" si="7">C63*J63</f>
        <v>56</v>
      </c>
      <c r="N63" s="427"/>
      <c r="O63" s="428"/>
      <c r="P63" s="429"/>
    </row>
    <row r="64" spans="1:16" s="438" customFormat="1" ht="14.4" customHeight="1">
      <c r="A64" s="236" t="s">
        <v>494</v>
      </c>
      <c r="B64" s="439" t="s">
        <v>226</v>
      </c>
      <c r="C64" s="81">
        <v>14</v>
      </c>
      <c r="D64" s="69" t="s">
        <v>227</v>
      </c>
      <c r="E64" s="69" t="s">
        <v>138</v>
      </c>
      <c r="F64" s="439">
        <v>6</v>
      </c>
      <c r="G64" s="439">
        <v>0</v>
      </c>
      <c r="H64" s="439"/>
      <c r="I64" s="439">
        <v>0</v>
      </c>
      <c r="J64" s="426">
        <f t="shared" si="6"/>
        <v>6</v>
      </c>
      <c r="K64" s="426"/>
      <c r="L64" s="439">
        <v>3401280</v>
      </c>
      <c r="M64" s="439">
        <f t="shared" si="7"/>
        <v>84</v>
      </c>
      <c r="N64" s="427"/>
      <c r="O64" s="428"/>
      <c r="P64" s="429"/>
    </row>
    <row r="65" spans="1:16" s="438" customFormat="1" ht="14.4" customHeight="1">
      <c r="A65" s="236" t="s">
        <v>504</v>
      </c>
      <c r="B65" s="439" t="s">
        <v>505</v>
      </c>
      <c r="C65" s="81">
        <v>14</v>
      </c>
      <c r="D65" s="69" t="s">
        <v>227</v>
      </c>
      <c r="E65" s="69" t="s">
        <v>138</v>
      </c>
      <c r="F65" s="439">
        <v>6</v>
      </c>
      <c r="G65" s="439">
        <v>0</v>
      </c>
      <c r="H65" s="439"/>
      <c r="I65" s="439">
        <v>0</v>
      </c>
      <c r="J65" s="426">
        <f t="shared" si="6"/>
        <v>6</v>
      </c>
      <c r="K65" s="426"/>
      <c r="L65" s="439">
        <v>3401280</v>
      </c>
      <c r="M65" s="439">
        <f t="shared" si="7"/>
        <v>84</v>
      </c>
      <c r="N65" s="427"/>
      <c r="O65" s="428"/>
      <c r="P65" s="429"/>
    </row>
    <row r="66" spans="1:16" s="438" customFormat="1" ht="14.4" customHeight="1">
      <c r="A66" s="236" t="s">
        <v>494</v>
      </c>
      <c r="B66" s="439" t="s">
        <v>506</v>
      </c>
      <c r="C66" s="81">
        <v>14</v>
      </c>
      <c r="D66" s="69" t="s">
        <v>227</v>
      </c>
      <c r="E66" s="69" t="s">
        <v>138</v>
      </c>
      <c r="F66" s="439">
        <v>6</v>
      </c>
      <c r="G66" s="439">
        <v>0</v>
      </c>
      <c r="H66" s="439"/>
      <c r="I66" s="439">
        <v>0</v>
      </c>
      <c r="J66" s="426">
        <f t="shared" si="6"/>
        <v>6</v>
      </c>
      <c r="K66" s="426"/>
      <c r="L66" s="439">
        <v>3401280</v>
      </c>
      <c r="M66" s="439">
        <f t="shared" si="7"/>
        <v>84</v>
      </c>
      <c r="N66" s="427"/>
      <c r="O66" s="428"/>
      <c r="P66" s="429"/>
    </row>
    <row r="67" spans="1:16" s="438" customFormat="1" ht="14.4" customHeight="1">
      <c r="A67" s="236" t="s">
        <v>504</v>
      </c>
      <c r="B67" s="439" t="s">
        <v>507</v>
      </c>
      <c r="C67" s="81">
        <v>14</v>
      </c>
      <c r="D67" s="69" t="s">
        <v>227</v>
      </c>
      <c r="E67" s="69" t="s">
        <v>138</v>
      </c>
      <c r="F67" s="439">
        <v>6</v>
      </c>
      <c r="G67" s="439">
        <v>0</v>
      </c>
      <c r="H67" s="439"/>
      <c r="I67" s="439">
        <v>0</v>
      </c>
      <c r="J67" s="426">
        <f t="shared" si="6"/>
        <v>6</v>
      </c>
      <c r="K67" s="426"/>
      <c r="L67" s="439">
        <v>3401280</v>
      </c>
      <c r="M67" s="439">
        <f t="shared" si="7"/>
        <v>84</v>
      </c>
      <c r="N67" s="427"/>
      <c r="O67" s="428"/>
      <c r="P67" s="429"/>
    </row>
    <row r="68" spans="1:16" s="438" customFormat="1" ht="14.4" customHeight="1">
      <c r="A68" s="236" t="s">
        <v>492</v>
      </c>
      <c r="B68" s="439" t="s">
        <v>430</v>
      </c>
      <c r="C68" s="81">
        <v>14</v>
      </c>
      <c r="D68" s="69" t="s">
        <v>227</v>
      </c>
      <c r="E68" s="69" t="s">
        <v>138</v>
      </c>
      <c r="F68" s="439">
        <v>6</v>
      </c>
      <c r="G68" s="439">
        <v>0</v>
      </c>
      <c r="H68" s="439"/>
      <c r="I68" s="439">
        <v>0</v>
      </c>
      <c r="J68" s="426">
        <f t="shared" si="6"/>
        <v>6</v>
      </c>
      <c r="K68" s="426"/>
      <c r="L68" s="439">
        <v>3401280</v>
      </c>
      <c r="M68" s="439">
        <f t="shared" si="7"/>
        <v>84</v>
      </c>
      <c r="N68" s="427"/>
      <c r="O68" s="428"/>
      <c r="P68" s="429"/>
    </row>
    <row r="69" spans="1:16" s="438" customFormat="1" ht="14.4" customHeight="1">
      <c r="A69" s="236" t="s">
        <v>508</v>
      </c>
      <c r="B69" s="439" t="s">
        <v>509</v>
      </c>
      <c r="C69" s="81">
        <v>14</v>
      </c>
      <c r="D69" s="69" t="s">
        <v>227</v>
      </c>
      <c r="E69" s="69" t="s">
        <v>138</v>
      </c>
      <c r="F69" s="439">
        <v>4</v>
      </c>
      <c r="G69" s="439">
        <v>0</v>
      </c>
      <c r="H69" s="439"/>
      <c r="I69" s="439">
        <v>0</v>
      </c>
      <c r="J69" s="426">
        <f t="shared" si="6"/>
        <v>4</v>
      </c>
      <c r="K69" s="426"/>
      <c r="L69" s="439">
        <v>3401280</v>
      </c>
      <c r="M69" s="439">
        <f t="shared" si="7"/>
        <v>56</v>
      </c>
      <c r="N69" s="427"/>
      <c r="O69" s="428"/>
      <c r="P69" s="429"/>
    </row>
    <row r="70" spans="1:16" s="438" customFormat="1" ht="14.4" customHeight="1">
      <c r="A70" s="236" t="s">
        <v>492</v>
      </c>
      <c r="B70" s="439" t="s">
        <v>510</v>
      </c>
      <c r="C70" s="81">
        <v>14</v>
      </c>
      <c r="D70" s="69" t="s">
        <v>227</v>
      </c>
      <c r="E70" s="69" t="s">
        <v>138</v>
      </c>
      <c r="F70" s="439">
        <v>4</v>
      </c>
      <c r="G70" s="439">
        <v>0</v>
      </c>
      <c r="H70" s="439"/>
      <c r="I70" s="439">
        <v>0</v>
      </c>
      <c r="J70" s="426">
        <f t="shared" si="6"/>
        <v>4</v>
      </c>
      <c r="K70" s="426"/>
      <c r="L70" s="439">
        <v>3401280</v>
      </c>
      <c r="M70" s="439">
        <f t="shared" si="7"/>
        <v>56</v>
      </c>
      <c r="N70" s="427"/>
      <c r="O70" s="428"/>
      <c r="P70" s="429"/>
    </row>
    <row r="71" spans="1:16" s="438" customFormat="1" ht="14.4" customHeight="1">
      <c r="A71" s="236" t="s">
        <v>508</v>
      </c>
      <c r="B71" s="439" t="s">
        <v>511</v>
      </c>
      <c r="C71" s="81">
        <v>14</v>
      </c>
      <c r="D71" s="69" t="s">
        <v>227</v>
      </c>
      <c r="E71" s="69" t="s">
        <v>138</v>
      </c>
      <c r="F71" s="439">
        <v>4</v>
      </c>
      <c r="G71" s="439">
        <v>0</v>
      </c>
      <c r="H71" s="439"/>
      <c r="I71" s="439">
        <v>0</v>
      </c>
      <c r="J71" s="426">
        <f t="shared" si="6"/>
        <v>4</v>
      </c>
      <c r="K71" s="426"/>
      <c r="L71" s="439">
        <v>3401280</v>
      </c>
      <c r="M71" s="439">
        <f t="shared" si="7"/>
        <v>56</v>
      </c>
      <c r="N71" s="427"/>
      <c r="O71" s="428"/>
      <c r="P71" s="429"/>
    </row>
    <row r="72" spans="1:16" s="438" customFormat="1" ht="14.4" customHeight="1">
      <c r="A72" s="236" t="s">
        <v>492</v>
      </c>
      <c r="B72" s="439" t="s">
        <v>512</v>
      </c>
      <c r="C72" s="81">
        <v>14</v>
      </c>
      <c r="D72" s="69" t="s">
        <v>227</v>
      </c>
      <c r="E72" s="69" t="s">
        <v>138</v>
      </c>
      <c r="F72" s="439">
        <v>4</v>
      </c>
      <c r="G72" s="439">
        <v>0</v>
      </c>
      <c r="H72" s="439"/>
      <c r="I72" s="439">
        <v>0</v>
      </c>
      <c r="J72" s="426">
        <f t="shared" si="6"/>
        <v>4</v>
      </c>
      <c r="K72" s="426"/>
      <c r="L72" s="439">
        <v>3401280</v>
      </c>
      <c r="M72" s="439">
        <f t="shared" si="7"/>
        <v>56</v>
      </c>
      <c r="N72" s="427"/>
      <c r="O72" s="428"/>
      <c r="P72" s="429"/>
    </row>
    <row r="73" spans="1:16" s="438" customFormat="1" ht="14.4" customHeight="1">
      <c r="A73" s="236" t="s">
        <v>492</v>
      </c>
      <c r="B73" s="439" t="s">
        <v>78</v>
      </c>
      <c r="C73" s="81">
        <v>14</v>
      </c>
      <c r="D73" s="69" t="s">
        <v>227</v>
      </c>
      <c r="E73" s="69" t="s">
        <v>138</v>
      </c>
      <c r="F73" s="439">
        <v>4</v>
      </c>
      <c r="G73" s="439">
        <v>0</v>
      </c>
      <c r="H73" s="439"/>
      <c r="I73" s="439">
        <v>0</v>
      </c>
      <c r="J73" s="426">
        <f t="shared" si="6"/>
        <v>4</v>
      </c>
      <c r="K73" s="426"/>
      <c r="L73" s="439">
        <v>3401280</v>
      </c>
      <c r="M73" s="439">
        <f t="shared" si="7"/>
        <v>56</v>
      </c>
      <c r="N73" s="427"/>
      <c r="O73" s="428"/>
      <c r="P73" s="429"/>
    </row>
    <row r="74" spans="1:16" s="438" customFormat="1" ht="14.4" customHeight="1">
      <c r="A74" s="236" t="s">
        <v>492</v>
      </c>
      <c r="B74" s="439" t="s">
        <v>87</v>
      </c>
      <c r="C74" s="81">
        <v>14</v>
      </c>
      <c r="D74" s="69" t="s">
        <v>227</v>
      </c>
      <c r="E74" s="69" t="s">
        <v>138</v>
      </c>
      <c r="F74" s="439">
        <v>4</v>
      </c>
      <c r="G74" s="439">
        <v>0</v>
      </c>
      <c r="H74" s="439"/>
      <c r="I74" s="439">
        <v>0</v>
      </c>
      <c r="J74" s="426">
        <f t="shared" si="6"/>
        <v>4</v>
      </c>
      <c r="K74" s="426"/>
      <c r="L74" s="439">
        <v>3401280</v>
      </c>
      <c r="M74" s="439">
        <f t="shared" si="7"/>
        <v>56</v>
      </c>
      <c r="N74" s="427"/>
      <c r="O74" s="428"/>
      <c r="P74" s="429"/>
    </row>
    <row r="75" spans="1:16" s="438" customFormat="1" ht="13.8">
      <c r="A75" s="447" t="s">
        <v>513</v>
      </c>
      <c r="B75" s="448"/>
      <c r="C75" s="449"/>
      <c r="D75" s="450"/>
      <c r="E75" s="450"/>
      <c r="F75" s="448"/>
      <c r="G75" s="448"/>
      <c r="H75" s="448"/>
      <c r="I75" s="448"/>
      <c r="J75" s="448"/>
      <c r="K75" s="448"/>
      <c r="L75" s="448"/>
      <c r="M75" s="451"/>
      <c r="N75" s="452"/>
      <c r="O75" s="185"/>
    </row>
    <row r="76" spans="1:16" s="438" customFormat="1" ht="15.6">
      <c r="A76" s="453" t="s">
        <v>514</v>
      </c>
      <c r="B76" s="454"/>
      <c r="C76" s="454"/>
      <c r="D76" s="454" t="s">
        <v>515</v>
      </c>
      <c r="E76" s="454"/>
      <c r="F76" s="454"/>
      <c r="G76" s="454"/>
      <c r="H76" s="454"/>
      <c r="I76" s="454"/>
      <c r="J76" s="454"/>
      <c r="K76" s="454"/>
      <c r="L76" s="454"/>
      <c r="M76" s="455"/>
      <c r="N76" s="456"/>
      <c r="O76" s="457"/>
      <c r="P76" s="458"/>
    </row>
    <row r="77" spans="1:16" s="73" customFormat="1" ht="18" customHeight="1">
      <c r="A77" s="591" t="s">
        <v>139</v>
      </c>
      <c r="B77" s="591"/>
      <c r="C77" s="591"/>
      <c r="D77" s="591"/>
      <c r="E77" s="591"/>
      <c r="F77" s="591"/>
      <c r="G77" s="591"/>
      <c r="H77" s="591"/>
      <c r="I77" s="591"/>
      <c r="J77" s="591"/>
      <c r="K77" s="591"/>
      <c r="L77" s="591"/>
      <c r="M77" s="591"/>
      <c r="N77" s="591"/>
    </row>
    <row r="78" spans="1:16" s="63" customFormat="1" ht="7.8" customHeight="1">
      <c r="B78" s="64"/>
      <c r="C78" s="292"/>
      <c r="D78" s="65"/>
      <c r="E78" s="65"/>
      <c r="F78" s="64"/>
      <c r="G78" s="64"/>
      <c r="H78" s="64"/>
      <c r="I78" s="64"/>
      <c r="J78" s="64"/>
      <c r="K78" s="64"/>
      <c r="L78" s="240"/>
      <c r="M78" s="64"/>
    </row>
    <row r="79" spans="1:16" s="63" customFormat="1" hidden="1">
      <c r="B79" s="144"/>
      <c r="C79" s="293"/>
      <c r="D79" s="145"/>
      <c r="E79" s="145"/>
      <c r="F79" s="144"/>
      <c r="G79" s="144"/>
      <c r="H79" s="144"/>
      <c r="I79" s="64"/>
      <c r="J79" s="64"/>
      <c r="K79" s="64"/>
      <c r="L79" s="240"/>
      <c r="M79" s="64"/>
    </row>
    <row r="80" spans="1:16" s="63" customFormat="1" ht="19.8" customHeight="1">
      <c r="B80" s="139"/>
      <c r="C80" s="294"/>
      <c r="D80" s="140"/>
      <c r="E80" s="140"/>
      <c r="F80" s="139"/>
      <c r="G80" s="139"/>
      <c r="H80" s="139"/>
      <c r="I80" s="64"/>
      <c r="J80" s="64"/>
      <c r="K80" s="64"/>
      <c r="L80" s="240"/>
      <c r="M80" s="64"/>
    </row>
    <row r="81" spans="2:13" s="63" customFormat="1">
      <c r="B81" s="64"/>
      <c r="C81" s="292"/>
      <c r="D81" s="65"/>
      <c r="E81" s="65"/>
      <c r="F81" s="64"/>
      <c r="G81" s="64"/>
      <c r="H81" s="64"/>
      <c r="I81" s="64"/>
      <c r="J81" s="64"/>
      <c r="K81" s="64"/>
      <c r="L81" s="240"/>
      <c r="M81" s="64"/>
    </row>
    <row r="82" spans="2:13" s="63" customFormat="1">
      <c r="B82" s="64"/>
      <c r="C82" s="292"/>
      <c r="D82" s="65"/>
      <c r="E82" s="65"/>
      <c r="F82" s="64"/>
      <c r="G82" s="64"/>
      <c r="H82" s="64"/>
      <c r="I82" s="64"/>
      <c r="J82" s="64"/>
      <c r="K82" s="64"/>
      <c r="L82" s="240"/>
      <c r="M82" s="64"/>
    </row>
    <row r="83" spans="2:13" s="63" customFormat="1">
      <c r="B83" s="64"/>
      <c r="C83" s="292"/>
      <c r="D83" s="65"/>
      <c r="E83" s="65"/>
      <c r="F83" s="64"/>
      <c r="G83" s="64"/>
      <c r="H83" s="64"/>
      <c r="I83" s="64"/>
      <c r="J83" s="64"/>
      <c r="K83" s="64"/>
      <c r="L83" s="240"/>
      <c r="M83" s="64"/>
    </row>
    <row r="84" spans="2:13" s="63" customFormat="1">
      <c r="B84" s="64"/>
      <c r="C84" s="292"/>
      <c r="D84" s="65"/>
      <c r="E84" s="65"/>
      <c r="F84" s="64"/>
      <c r="G84" s="64"/>
      <c r="H84" s="64"/>
      <c r="I84" s="64"/>
      <c r="J84" s="64"/>
      <c r="K84" s="64"/>
      <c r="L84" s="240"/>
      <c r="M84" s="64"/>
    </row>
    <row r="85" spans="2:13" s="63" customFormat="1">
      <c r="B85" s="64"/>
      <c r="C85" s="292"/>
      <c r="D85" s="65"/>
      <c r="E85" s="65"/>
      <c r="F85" s="64"/>
      <c r="G85" s="64"/>
      <c r="H85" s="64"/>
      <c r="I85" s="64"/>
      <c r="J85" s="64"/>
      <c r="K85" s="64"/>
      <c r="L85" s="240"/>
      <c r="M85" s="64"/>
    </row>
    <row r="86" spans="2:13" s="63" customFormat="1">
      <c r="B86" s="64"/>
      <c r="C86" s="292"/>
      <c r="D86" s="65"/>
      <c r="E86" s="65"/>
      <c r="F86" s="64"/>
      <c r="G86" s="64"/>
      <c r="H86" s="64"/>
      <c r="I86" s="64"/>
      <c r="J86" s="64"/>
      <c r="K86" s="64"/>
      <c r="L86" s="240"/>
      <c r="M86" s="64"/>
    </row>
    <row r="87" spans="2:13" s="63" customFormat="1">
      <c r="B87" s="64"/>
      <c r="C87" s="292"/>
      <c r="D87" s="65"/>
      <c r="E87" s="65"/>
      <c r="F87" s="64"/>
      <c r="G87" s="64"/>
      <c r="H87" s="64"/>
      <c r="I87" s="64"/>
      <c r="J87" s="64"/>
      <c r="K87" s="64"/>
      <c r="L87" s="240"/>
      <c r="M87" s="64"/>
    </row>
    <row r="88" spans="2:13" s="63" customFormat="1">
      <c r="B88" s="64"/>
      <c r="C88" s="292"/>
      <c r="D88" s="65"/>
      <c r="E88" s="65"/>
      <c r="F88" s="64"/>
      <c r="G88" s="64"/>
      <c r="H88" s="64"/>
      <c r="I88" s="64"/>
      <c r="J88" s="64"/>
      <c r="K88" s="64"/>
      <c r="L88" s="240"/>
      <c r="M88" s="64"/>
    </row>
    <row r="89" spans="2:13" s="63" customFormat="1">
      <c r="B89" s="64"/>
      <c r="C89" s="292"/>
      <c r="D89" s="65"/>
      <c r="E89" s="65"/>
      <c r="F89" s="64"/>
      <c r="G89" s="64"/>
      <c r="H89" s="64"/>
      <c r="I89" s="64"/>
      <c r="J89" s="64"/>
      <c r="K89" s="64"/>
      <c r="L89" s="240"/>
      <c r="M89" s="64"/>
    </row>
    <row r="90" spans="2:13" s="63" customFormat="1">
      <c r="B90" s="64"/>
      <c r="C90" s="292"/>
      <c r="D90" s="65"/>
      <c r="E90" s="65"/>
      <c r="F90" s="64"/>
      <c r="G90" s="64"/>
      <c r="H90" s="64"/>
      <c r="I90" s="64"/>
      <c r="J90" s="64"/>
      <c r="K90" s="64"/>
      <c r="L90" s="240"/>
      <c r="M90" s="64"/>
    </row>
    <row r="91" spans="2:13" s="63" customFormat="1">
      <c r="B91" s="64"/>
      <c r="C91" s="292"/>
      <c r="D91" s="65"/>
      <c r="E91" s="65"/>
      <c r="F91" s="64"/>
      <c r="G91" s="64"/>
      <c r="H91" s="64"/>
      <c r="I91" s="64"/>
      <c r="J91" s="64"/>
      <c r="K91" s="64"/>
      <c r="L91" s="240"/>
      <c r="M91" s="64"/>
    </row>
    <row r="92" spans="2:13" s="63" customFormat="1">
      <c r="B92" s="64"/>
      <c r="C92" s="292"/>
      <c r="D92" s="65"/>
      <c r="E92" s="65"/>
      <c r="F92" s="64"/>
      <c r="G92" s="64"/>
      <c r="H92" s="64"/>
      <c r="I92" s="64"/>
      <c r="J92" s="64"/>
      <c r="K92" s="64"/>
      <c r="L92" s="240"/>
      <c r="M92" s="64"/>
    </row>
    <row r="93" spans="2:13" s="63" customFormat="1">
      <c r="B93" s="64"/>
      <c r="C93" s="292"/>
      <c r="D93" s="65"/>
      <c r="E93" s="65"/>
      <c r="F93" s="64"/>
      <c r="G93" s="64"/>
      <c r="H93" s="64"/>
      <c r="I93" s="64"/>
      <c r="J93" s="64"/>
      <c r="K93" s="64"/>
      <c r="L93" s="240"/>
      <c r="M93" s="64"/>
    </row>
    <row r="94" spans="2:13" s="63" customFormat="1">
      <c r="B94" s="64"/>
      <c r="C94" s="292"/>
      <c r="D94" s="65"/>
      <c r="E94" s="65"/>
      <c r="F94" s="64"/>
      <c r="G94" s="64"/>
      <c r="H94" s="64"/>
      <c r="I94" s="64"/>
      <c r="J94" s="64"/>
      <c r="K94" s="64"/>
      <c r="L94" s="240"/>
      <c r="M94" s="64"/>
    </row>
    <row r="95" spans="2:13" s="63" customFormat="1">
      <c r="B95" s="64"/>
      <c r="C95" s="292"/>
      <c r="D95" s="65"/>
      <c r="E95" s="65"/>
      <c r="F95" s="64"/>
      <c r="G95" s="64"/>
      <c r="H95" s="64"/>
      <c r="I95" s="64"/>
      <c r="J95" s="64"/>
      <c r="K95" s="64"/>
      <c r="L95" s="240"/>
      <c r="M95" s="64"/>
    </row>
    <row r="96" spans="2:13" s="63" customFormat="1">
      <c r="B96" s="64"/>
      <c r="C96" s="292"/>
      <c r="D96" s="65"/>
      <c r="E96" s="65"/>
      <c r="F96" s="64"/>
      <c r="G96" s="64"/>
      <c r="H96" s="64"/>
      <c r="I96" s="64"/>
      <c r="J96" s="64"/>
      <c r="K96" s="64"/>
      <c r="L96" s="240"/>
      <c r="M96" s="64"/>
    </row>
    <row r="97" spans="2:13" s="63" customFormat="1">
      <c r="B97" s="64"/>
      <c r="C97" s="292"/>
      <c r="D97" s="65"/>
      <c r="E97" s="65"/>
      <c r="F97" s="64"/>
      <c r="G97" s="64"/>
      <c r="H97" s="64"/>
      <c r="I97" s="64"/>
      <c r="J97" s="64"/>
      <c r="K97" s="64"/>
      <c r="L97" s="240"/>
      <c r="M97" s="64"/>
    </row>
    <row r="98" spans="2:13" s="63" customFormat="1">
      <c r="B98" s="64"/>
      <c r="C98" s="292"/>
      <c r="D98" s="65"/>
      <c r="E98" s="65"/>
      <c r="F98" s="64"/>
      <c r="G98" s="64"/>
      <c r="H98" s="64"/>
      <c r="I98" s="64"/>
      <c r="J98" s="64"/>
      <c r="K98" s="64"/>
      <c r="L98" s="240"/>
      <c r="M98" s="64"/>
    </row>
    <row r="99" spans="2:13" s="63" customFormat="1">
      <c r="B99" s="64"/>
      <c r="C99" s="292"/>
      <c r="D99" s="65"/>
      <c r="E99" s="65"/>
      <c r="F99" s="64"/>
      <c r="G99" s="64"/>
      <c r="H99" s="64"/>
      <c r="I99" s="64"/>
      <c r="J99" s="64"/>
      <c r="K99" s="64"/>
      <c r="L99" s="240"/>
      <c r="M99" s="64"/>
    </row>
    <row r="100" spans="2:13" s="63" customFormat="1">
      <c r="B100" s="64"/>
      <c r="C100" s="292"/>
      <c r="D100" s="65"/>
      <c r="E100" s="65"/>
      <c r="F100" s="64"/>
      <c r="G100" s="64"/>
      <c r="H100" s="64"/>
      <c r="I100" s="64"/>
      <c r="J100" s="64"/>
      <c r="K100" s="64"/>
      <c r="L100" s="240"/>
      <c r="M100" s="64"/>
    </row>
    <row r="101" spans="2:13" s="63" customFormat="1">
      <c r="B101" s="64"/>
      <c r="C101" s="292"/>
      <c r="D101" s="65"/>
      <c r="E101" s="65"/>
      <c r="F101" s="64"/>
      <c r="G101" s="64"/>
      <c r="H101" s="64"/>
      <c r="I101" s="64"/>
      <c r="J101" s="64"/>
      <c r="K101" s="64"/>
      <c r="L101" s="240"/>
      <c r="M101" s="64"/>
    </row>
    <row r="102" spans="2:13" s="63" customFormat="1">
      <c r="B102" s="64"/>
      <c r="C102" s="292"/>
      <c r="D102" s="65"/>
      <c r="E102" s="65"/>
      <c r="F102" s="64"/>
      <c r="G102" s="64"/>
      <c r="H102" s="64"/>
      <c r="I102" s="64"/>
      <c r="J102" s="64"/>
      <c r="K102" s="64"/>
      <c r="L102" s="240"/>
      <c r="M102" s="64"/>
    </row>
    <row r="103" spans="2:13" s="63" customFormat="1">
      <c r="B103" s="64"/>
      <c r="C103" s="292"/>
      <c r="D103" s="65"/>
      <c r="E103" s="65"/>
      <c r="F103" s="64"/>
      <c r="G103" s="64"/>
      <c r="H103" s="64"/>
      <c r="I103" s="64"/>
      <c r="J103" s="64"/>
      <c r="K103" s="64"/>
      <c r="L103" s="240"/>
      <c r="M103" s="64"/>
    </row>
    <row r="104" spans="2:13" s="63" customFormat="1">
      <c r="B104" s="64"/>
      <c r="C104" s="292"/>
      <c r="D104" s="65"/>
      <c r="E104" s="65"/>
      <c r="F104" s="64"/>
      <c r="G104" s="64"/>
      <c r="H104" s="64"/>
      <c r="I104" s="64"/>
      <c r="J104" s="64"/>
      <c r="K104" s="64"/>
      <c r="L104" s="240"/>
      <c r="M104" s="64"/>
    </row>
    <row r="105" spans="2:13" s="63" customFormat="1">
      <c r="B105" s="64"/>
      <c r="C105" s="292"/>
      <c r="D105" s="65"/>
      <c r="E105" s="65"/>
      <c r="F105" s="64"/>
      <c r="G105" s="64"/>
      <c r="H105" s="64"/>
      <c r="I105" s="64"/>
      <c r="J105" s="64"/>
      <c r="K105" s="64"/>
      <c r="L105" s="240"/>
      <c r="M105" s="64"/>
    </row>
    <row r="106" spans="2:13" s="63" customFormat="1">
      <c r="B106" s="64"/>
      <c r="C106" s="292"/>
      <c r="D106" s="65"/>
      <c r="E106" s="65"/>
      <c r="F106" s="64"/>
      <c r="G106" s="64"/>
      <c r="H106" s="64"/>
      <c r="I106" s="64"/>
      <c r="J106" s="64"/>
      <c r="K106" s="64"/>
      <c r="L106" s="240"/>
      <c r="M106" s="64"/>
    </row>
    <row r="107" spans="2:13" s="63" customFormat="1">
      <c r="B107" s="64"/>
      <c r="C107" s="292"/>
      <c r="D107" s="65"/>
      <c r="E107" s="65"/>
      <c r="F107" s="64"/>
      <c r="G107" s="64"/>
      <c r="H107" s="64"/>
      <c r="I107" s="64"/>
      <c r="J107" s="64"/>
      <c r="K107" s="64"/>
      <c r="L107" s="240"/>
      <c r="M107" s="64"/>
    </row>
    <row r="108" spans="2:13" s="73" customFormat="1">
      <c r="B108" s="78"/>
      <c r="C108" s="295"/>
      <c r="D108" s="79"/>
      <c r="E108" s="79"/>
      <c r="F108" s="78"/>
      <c r="G108" s="78"/>
      <c r="H108" s="78"/>
      <c r="I108" s="78"/>
      <c r="J108" s="78"/>
      <c r="K108" s="78"/>
      <c r="L108" s="241"/>
      <c r="M108" s="78"/>
    </row>
    <row r="109" spans="2:13" s="73" customFormat="1">
      <c r="B109" s="78"/>
      <c r="C109" s="295"/>
      <c r="D109" s="79"/>
      <c r="E109" s="79"/>
      <c r="F109" s="78"/>
      <c r="G109" s="78"/>
      <c r="H109" s="78"/>
      <c r="I109" s="78"/>
      <c r="J109" s="78"/>
      <c r="K109" s="78"/>
      <c r="L109" s="241"/>
      <c r="M109" s="78"/>
    </row>
    <row r="110" spans="2:13" s="73" customFormat="1">
      <c r="B110" s="78"/>
      <c r="C110" s="295"/>
      <c r="D110" s="79"/>
      <c r="E110" s="79"/>
      <c r="F110" s="78"/>
      <c r="G110" s="78"/>
      <c r="H110" s="78"/>
      <c r="I110" s="78"/>
      <c r="J110" s="78"/>
      <c r="K110" s="78"/>
      <c r="L110" s="241"/>
      <c r="M110" s="78"/>
    </row>
    <row r="111" spans="2:13" s="73" customFormat="1">
      <c r="B111" s="78"/>
      <c r="C111" s="295"/>
      <c r="D111" s="79"/>
      <c r="E111" s="79"/>
      <c r="F111" s="78"/>
      <c r="G111" s="78"/>
      <c r="H111" s="78"/>
      <c r="I111" s="78"/>
      <c r="J111" s="78"/>
      <c r="K111" s="78"/>
      <c r="L111" s="241"/>
      <c r="M111" s="78"/>
    </row>
    <row r="112" spans="2:13" s="73" customFormat="1">
      <c r="B112" s="78"/>
      <c r="C112" s="295"/>
      <c r="D112" s="79"/>
      <c r="E112" s="79"/>
      <c r="F112" s="78"/>
      <c r="G112" s="78"/>
      <c r="H112" s="78"/>
      <c r="I112" s="78"/>
      <c r="J112" s="78"/>
      <c r="K112" s="78"/>
      <c r="L112" s="241"/>
      <c r="M112" s="78"/>
    </row>
    <row r="113" spans="2:13" s="73" customFormat="1">
      <c r="B113" s="78"/>
      <c r="C113" s="295"/>
      <c r="D113" s="79"/>
      <c r="E113" s="79"/>
      <c r="F113" s="78"/>
      <c r="G113" s="78"/>
      <c r="H113" s="78"/>
      <c r="I113" s="78"/>
      <c r="J113" s="78"/>
      <c r="K113" s="78"/>
      <c r="L113" s="241"/>
      <c r="M113" s="78"/>
    </row>
    <row r="114" spans="2:13" s="73" customFormat="1">
      <c r="B114" s="78"/>
      <c r="C114" s="295"/>
      <c r="D114" s="79"/>
      <c r="E114" s="79"/>
      <c r="F114" s="78"/>
      <c r="G114" s="78"/>
      <c r="H114" s="78"/>
      <c r="I114" s="78"/>
      <c r="J114" s="78"/>
      <c r="K114" s="78"/>
      <c r="L114" s="241"/>
      <c r="M114" s="78"/>
    </row>
    <row r="115" spans="2:13" s="73" customFormat="1">
      <c r="B115" s="78"/>
      <c r="C115" s="295"/>
      <c r="D115" s="79"/>
      <c r="E115" s="79"/>
      <c r="F115" s="78"/>
      <c r="G115" s="78"/>
      <c r="H115" s="78"/>
      <c r="I115" s="78"/>
      <c r="J115" s="78"/>
      <c r="K115" s="78"/>
      <c r="L115" s="241"/>
      <c r="M115" s="78"/>
    </row>
    <row r="116" spans="2:13" s="73" customFormat="1">
      <c r="B116" s="78"/>
      <c r="C116" s="295"/>
      <c r="D116" s="79"/>
      <c r="E116" s="79"/>
      <c r="F116" s="78"/>
      <c r="G116" s="78"/>
      <c r="H116" s="78"/>
      <c r="I116" s="78"/>
      <c r="J116" s="78"/>
      <c r="K116" s="78"/>
      <c r="L116" s="241"/>
      <c r="M116" s="78"/>
    </row>
    <row r="117" spans="2:13" s="73" customFormat="1">
      <c r="B117" s="78"/>
      <c r="C117" s="295"/>
      <c r="D117" s="79"/>
      <c r="E117" s="79"/>
      <c r="F117" s="78"/>
      <c r="G117" s="78"/>
      <c r="H117" s="78"/>
      <c r="I117" s="78"/>
      <c r="J117" s="78"/>
      <c r="K117" s="78"/>
      <c r="L117" s="241"/>
      <c r="M117" s="78"/>
    </row>
    <row r="118" spans="2:13" s="73" customFormat="1">
      <c r="B118" s="78"/>
      <c r="C118" s="295"/>
      <c r="D118" s="79"/>
      <c r="E118" s="79"/>
      <c r="F118" s="78"/>
      <c r="G118" s="78"/>
      <c r="H118" s="78"/>
      <c r="I118" s="78"/>
      <c r="J118" s="78"/>
      <c r="K118" s="78"/>
      <c r="L118" s="241"/>
      <c r="M118" s="78"/>
    </row>
    <row r="119" spans="2:13" s="73" customFormat="1">
      <c r="B119" s="78"/>
      <c r="C119" s="295"/>
      <c r="D119" s="79"/>
      <c r="E119" s="79"/>
      <c r="F119" s="78"/>
      <c r="G119" s="78"/>
      <c r="H119" s="78"/>
      <c r="I119" s="78"/>
      <c r="J119" s="78"/>
      <c r="K119" s="78"/>
      <c r="L119" s="241"/>
      <c r="M119" s="78"/>
    </row>
    <row r="120" spans="2:13" s="73" customFormat="1">
      <c r="B120" s="78"/>
      <c r="C120" s="295"/>
      <c r="D120" s="79"/>
      <c r="E120" s="79"/>
      <c r="F120" s="78"/>
      <c r="G120" s="78"/>
      <c r="H120" s="78"/>
      <c r="I120" s="78"/>
      <c r="J120" s="78"/>
      <c r="K120" s="78"/>
      <c r="L120" s="241"/>
      <c r="M120" s="78"/>
    </row>
    <row r="121" spans="2:13" s="73" customFormat="1">
      <c r="B121" s="78"/>
      <c r="C121" s="295"/>
      <c r="D121" s="79"/>
      <c r="E121" s="79"/>
      <c r="F121" s="78"/>
      <c r="G121" s="78"/>
      <c r="H121" s="78"/>
      <c r="I121" s="78"/>
      <c r="J121" s="78"/>
      <c r="K121" s="78"/>
      <c r="L121" s="241"/>
      <c r="M121" s="78"/>
    </row>
    <row r="122" spans="2:13" s="73" customFormat="1">
      <c r="B122" s="78"/>
      <c r="C122" s="295"/>
      <c r="D122" s="79"/>
      <c r="E122" s="79"/>
      <c r="F122" s="78"/>
      <c r="G122" s="78"/>
      <c r="H122" s="78"/>
      <c r="I122" s="78"/>
      <c r="J122" s="78"/>
      <c r="K122" s="78"/>
      <c r="L122" s="241"/>
      <c r="M122" s="78"/>
    </row>
    <row r="123" spans="2:13" s="73" customFormat="1">
      <c r="B123" s="78"/>
      <c r="C123" s="295"/>
      <c r="D123" s="79"/>
      <c r="E123" s="79"/>
      <c r="F123" s="78"/>
      <c r="G123" s="78"/>
      <c r="H123" s="78"/>
      <c r="I123" s="78"/>
      <c r="J123" s="78"/>
      <c r="K123" s="78"/>
      <c r="L123" s="241"/>
      <c r="M123" s="78"/>
    </row>
    <row r="124" spans="2:13" s="73" customFormat="1">
      <c r="B124" s="78"/>
      <c r="C124" s="295"/>
      <c r="D124" s="79"/>
      <c r="E124" s="79"/>
      <c r="F124" s="78"/>
      <c r="G124" s="78"/>
      <c r="H124" s="78"/>
      <c r="I124" s="78"/>
      <c r="J124" s="78"/>
      <c r="K124" s="78"/>
      <c r="L124" s="241"/>
      <c r="M124" s="78"/>
    </row>
    <row r="125" spans="2:13" s="73" customFormat="1">
      <c r="B125" s="78"/>
      <c r="C125" s="295"/>
      <c r="D125" s="79"/>
      <c r="E125" s="79"/>
      <c r="F125" s="78"/>
      <c r="G125" s="78"/>
      <c r="H125" s="78"/>
      <c r="I125" s="78"/>
      <c r="J125" s="78"/>
      <c r="K125" s="78"/>
      <c r="L125" s="241"/>
      <c r="M125" s="78"/>
    </row>
    <row r="126" spans="2:13" s="73" customFormat="1">
      <c r="B126" s="78"/>
      <c r="C126" s="295"/>
      <c r="D126" s="79"/>
      <c r="E126" s="79"/>
      <c r="F126" s="78"/>
      <c r="G126" s="78"/>
      <c r="H126" s="78"/>
      <c r="I126" s="78"/>
      <c r="J126" s="78"/>
      <c r="K126" s="78"/>
      <c r="L126" s="241"/>
      <c r="M126" s="78"/>
    </row>
    <row r="127" spans="2:13" s="73" customFormat="1">
      <c r="B127" s="78"/>
      <c r="C127" s="295"/>
      <c r="D127" s="79"/>
      <c r="E127" s="79"/>
      <c r="F127" s="78"/>
      <c r="G127" s="78"/>
      <c r="H127" s="78"/>
      <c r="I127" s="78"/>
      <c r="J127" s="78"/>
      <c r="K127" s="78"/>
      <c r="L127" s="241"/>
      <c r="M127" s="78"/>
    </row>
    <row r="128" spans="2:13" s="73" customFormat="1">
      <c r="B128" s="78"/>
      <c r="C128" s="295"/>
      <c r="D128" s="79"/>
      <c r="E128" s="79"/>
      <c r="F128" s="78"/>
      <c r="G128" s="78"/>
      <c r="H128" s="78"/>
      <c r="I128" s="78"/>
      <c r="J128" s="78"/>
      <c r="K128" s="78"/>
      <c r="L128" s="241"/>
      <c r="M128" s="78"/>
    </row>
    <row r="129" spans="1:14" s="73" customFormat="1">
      <c r="B129" s="78"/>
      <c r="C129" s="295"/>
      <c r="D129" s="79"/>
      <c r="E129" s="79"/>
      <c r="F129" s="78"/>
      <c r="G129" s="78"/>
      <c r="H129" s="78"/>
      <c r="I129" s="78"/>
      <c r="J129" s="78"/>
      <c r="K129" s="78"/>
      <c r="L129" s="241"/>
      <c r="M129" s="78"/>
    </row>
    <row r="130" spans="1:14" s="73" customFormat="1">
      <c r="B130" s="78"/>
      <c r="C130" s="295"/>
      <c r="D130" s="79"/>
      <c r="E130" s="79"/>
      <c r="F130" s="78"/>
      <c r="G130" s="78"/>
      <c r="H130" s="78"/>
      <c r="I130" s="78"/>
      <c r="J130" s="78"/>
      <c r="K130" s="78"/>
      <c r="L130" s="241"/>
      <c r="M130" s="78"/>
    </row>
    <row r="131" spans="1:14">
      <c r="A131" s="73"/>
      <c r="B131" s="78"/>
      <c r="C131" s="295"/>
      <c r="D131" s="79"/>
      <c r="E131" s="79"/>
      <c r="F131" s="78"/>
      <c r="G131" s="78"/>
      <c r="H131" s="78"/>
      <c r="I131" s="78"/>
      <c r="J131" s="78"/>
      <c r="K131" s="78"/>
      <c r="L131" s="241"/>
      <c r="M131" s="78"/>
      <c r="N131" s="73"/>
    </row>
    <row r="132" spans="1:14">
      <c r="A132" s="73"/>
      <c r="B132" s="78"/>
      <c r="C132" s="295"/>
      <c r="D132" s="79"/>
      <c r="E132" s="79"/>
      <c r="F132" s="78"/>
      <c r="G132" s="78"/>
      <c r="H132" s="78"/>
      <c r="I132" s="78"/>
      <c r="J132" s="78"/>
      <c r="K132" s="78"/>
      <c r="L132" s="241"/>
      <c r="M132" s="78"/>
      <c r="N132" s="73"/>
    </row>
    <row r="133" spans="1:14">
      <c r="A133" s="73"/>
      <c r="B133" s="78"/>
      <c r="C133" s="295"/>
      <c r="D133" s="79"/>
      <c r="E133" s="79"/>
      <c r="F133" s="78"/>
      <c r="G133" s="78"/>
      <c r="H133" s="78"/>
      <c r="I133" s="78"/>
      <c r="J133" s="78"/>
      <c r="K133" s="78"/>
      <c r="L133" s="241"/>
      <c r="M133" s="78"/>
      <c r="N133" s="73"/>
    </row>
    <row r="134" spans="1:14">
      <c r="A134" s="73"/>
      <c r="B134" s="78"/>
      <c r="C134" s="295"/>
      <c r="D134" s="79"/>
      <c r="E134" s="79"/>
      <c r="F134" s="78"/>
      <c r="G134" s="78"/>
      <c r="H134" s="78"/>
      <c r="I134" s="78"/>
      <c r="J134" s="78"/>
      <c r="K134" s="78"/>
      <c r="L134" s="241"/>
      <c r="M134" s="78"/>
      <c r="N134" s="73"/>
    </row>
    <row r="135" spans="1:14">
      <c r="A135" s="73"/>
      <c r="B135" s="78"/>
      <c r="C135" s="295"/>
      <c r="D135" s="79"/>
      <c r="E135" s="79"/>
      <c r="F135" s="78"/>
      <c r="G135" s="78"/>
      <c r="H135" s="78"/>
      <c r="I135" s="78"/>
      <c r="J135" s="78"/>
      <c r="K135" s="78"/>
      <c r="L135" s="241"/>
      <c r="M135" s="78"/>
      <c r="N135" s="73"/>
    </row>
    <row r="136" spans="1:14">
      <c r="A136" s="73"/>
      <c r="B136" s="78"/>
      <c r="C136" s="295"/>
      <c r="D136" s="79"/>
      <c r="E136" s="79"/>
      <c r="F136" s="78"/>
      <c r="G136" s="78"/>
      <c r="H136" s="78"/>
      <c r="I136" s="78"/>
      <c r="J136" s="78"/>
      <c r="K136" s="78"/>
      <c r="L136" s="241"/>
      <c r="M136" s="78"/>
      <c r="N136" s="73"/>
    </row>
    <row r="137" spans="1:14">
      <c r="A137" s="73"/>
      <c r="B137" s="78"/>
      <c r="C137" s="295"/>
      <c r="D137" s="79"/>
      <c r="E137" s="79"/>
      <c r="F137" s="78"/>
      <c r="G137" s="78"/>
      <c r="H137" s="78"/>
      <c r="I137" s="78"/>
      <c r="J137" s="78"/>
      <c r="K137" s="78"/>
      <c r="L137" s="241"/>
      <c r="M137" s="78"/>
      <c r="N137" s="73"/>
    </row>
    <row r="138" spans="1:14">
      <c r="A138" s="73"/>
      <c r="B138" s="78"/>
      <c r="C138" s="295"/>
      <c r="D138" s="79"/>
      <c r="E138" s="79"/>
      <c r="F138" s="78"/>
      <c r="G138" s="78"/>
      <c r="H138" s="78"/>
      <c r="I138" s="78"/>
      <c r="J138" s="78"/>
      <c r="K138" s="78"/>
      <c r="L138" s="241"/>
      <c r="M138" s="78"/>
      <c r="N138" s="73"/>
    </row>
  </sheetData>
  <mergeCells count="36">
    <mergeCell ref="A77:N77"/>
    <mergeCell ref="IS9:IV9"/>
    <mergeCell ref="A10:M10"/>
    <mergeCell ref="GO9:HB9"/>
    <mergeCell ref="HC9:HP9"/>
    <mergeCell ref="EK9:EX9"/>
    <mergeCell ref="EY9:FL9"/>
    <mergeCell ref="FM9:FZ9"/>
    <mergeCell ref="GA9:GN9"/>
    <mergeCell ref="BE9:BR9"/>
    <mergeCell ref="BS9:CF9"/>
    <mergeCell ref="CG9:CT9"/>
    <mergeCell ref="CU9:DH9"/>
    <mergeCell ref="HQ9:ID9"/>
    <mergeCell ref="IE9:IR9"/>
    <mergeCell ref="A47:N47"/>
    <mergeCell ref="K2:N2"/>
    <mergeCell ref="A4:N4"/>
    <mergeCell ref="A5:A6"/>
    <mergeCell ref="B5:B6"/>
    <mergeCell ref="C5:C6"/>
    <mergeCell ref="F5:J5"/>
    <mergeCell ref="K5:K6"/>
    <mergeCell ref="L5:L6"/>
    <mergeCell ref="M5:M6"/>
    <mergeCell ref="N5:N6"/>
    <mergeCell ref="D6:E6"/>
    <mergeCell ref="A38:N38"/>
    <mergeCell ref="A61:N61"/>
    <mergeCell ref="DW9:EJ9"/>
    <mergeCell ref="O9:AB9"/>
    <mergeCell ref="AC9:AP9"/>
    <mergeCell ref="A8:N8"/>
    <mergeCell ref="A9:N9"/>
    <mergeCell ref="DI9:DV9"/>
    <mergeCell ref="AQ9:BD9"/>
  </mergeCells>
  <printOptions horizontalCentered="1"/>
  <pageMargins left="0.39370078740157483" right="0.27559055118110237" top="1.1023622047244095" bottom="0.31496062992125984" header="0.94488188976377963" footer="0.19685039370078741"/>
  <pageSetup paperSize="9" scale="86" orientation="landscape" r:id="rId1"/>
  <headerFooter differentFirst="1" alignWithMargins="0">
    <oddHeader>&amp;C&amp;9&amp;P</oddHeader>
    <oddFooter>&amp;R&amp;8ЦШВСМ "Колос"</oddFooter>
  </headerFooter>
  <rowBreaks count="1" manualBreakCount="1">
    <brk id="23" max="13"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1"/>
  </sheetPr>
  <dimension ref="A1:IU41"/>
  <sheetViews>
    <sheetView view="pageBreakPreview" topLeftCell="A2" zoomScale="110" zoomScaleNormal="100" zoomScaleSheetLayoutView="110" workbookViewId="0">
      <selection activeCell="A10" sqref="A10:N10"/>
    </sheetView>
  </sheetViews>
  <sheetFormatPr defaultRowHeight="10.199999999999999"/>
  <cols>
    <col min="1" max="1" width="34.5546875" style="62" customWidth="1"/>
    <col min="2" max="2" width="8.88671875" style="117" customWidth="1"/>
    <col min="3" max="3" width="6.109375" style="117" customWidth="1"/>
    <col min="4" max="4" width="23.33203125" style="117" customWidth="1"/>
    <col min="5" max="5" width="25" style="117" customWidth="1"/>
    <col min="6" max="6" width="6.33203125" style="117" customWidth="1"/>
    <col min="7" max="7" width="7.33203125" style="117" customWidth="1"/>
    <col min="8" max="8" width="6.109375" style="117" customWidth="1"/>
    <col min="9" max="9" width="5.33203125" style="117" customWidth="1"/>
    <col min="10" max="10" width="6.33203125" style="117" customWidth="1"/>
    <col min="11" max="11" width="5.44140625" style="117" customWidth="1"/>
    <col min="12" max="12" width="8" style="117" customWidth="1"/>
    <col min="13" max="13" width="7.44140625" style="125" customWidth="1"/>
    <col min="14" max="14" width="9.33203125" style="126" customWidth="1"/>
    <col min="15" max="256" width="9.109375" style="62"/>
    <col min="257" max="257" width="37" style="62" customWidth="1"/>
    <col min="258" max="258" width="9.6640625" style="62" customWidth="1"/>
    <col min="259" max="259" width="6.5546875" style="62" customWidth="1"/>
    <col min="260" max="260" width="21" style="62" customWidth="1"/>
    <col min="261" max="261" width="23.5546875" style="62" customWidth="1"/>
    <col min="262" max="262" width="5.88671875" style="62" customWidth="1"/>
    <col min="263" max="263" width="6.6640625" style="62" customWidth="1"/>
    <col min="264" max="264" width="6.109375" style="62" customWidth="1"/>
    <col min="265" max="265" width="5.33203125" style="62" customWidth="1"/>
    <col min="266" max="266" width="6.33203125" style="62" customWidth="1"/>
    <col min="267" max="267" width="5.44140625" style="62" customWidth="1"/>
    <col min="268" max="268" width="8" style="62" customWidth="1"/>
    <col min="269" max="269" width="7.44140625" style="62" customWidth="1"/>
    <col min="270" max="270" width="9.33203125" style="62" customWidth="1"/>
    <col min="271" max="512" width="9.109375" style="62"/>
    <col min="513" max="513" width="37" style="62" customWidth="1"/>
    <col min="514" max="514" width="9.6640625" style="62" customWidth="1"/>
    <col min="515" max="515" width="6.5546875" style="62" customWidth="1"/>
    <col min="516" max="516" width="21" style="62" customWidth="1"/>
    <col min="517" max="517" width="23.5546875" style="62" customWidth="1"/>
    <col min="518" max="518" width="5.88671875" style="62" customWidth="1"/>
    <col min="519" max="519" width="6.6640625" style="62" customWidth="1"/>
    <col min="520" max="520" width="6.109375" style="62" customWidth="1"/>
    <col min="521" max="521" width="5.33203125" style="62" customWidth="1"/>
    <col min="522" max="522" width="6.33203125" style="62" customWidth="1"/>
    <col min="523" max="523" width="5.44140625" style="62" customWidth="1"/>
    <col min="524" max="524" width="8" style="62" customWidth="1"/>
    <col min="525" max="525" width="7.44140625" style="62" customWidth="1"/>
    <col min="526" max="526" width="9.33203125" style="62" customWidth="1"/>
    <col min="527" max="768" width="9.109375" style="62"/>
    <col min="769" max="769" width="37" style="62" customWidth="1"/>
    <col min="770" max="770" width="9.6640625" style="62" customWidth="1"/>
    <col min="771" max="771" width="6.5546875" style="62" customWidth="1"/>
    <col min="772" max="772" width="21" style="62" customWidth="1"/>
    <col min="773" max="773" width="23.5546875" style="62" customWidth="1"/>
    <col min="774" max="774" width="5.88671875" style="62" customWidth="1"/>
    <col min="775" max="775" width="6.6640625" style="62" customWidth="1"/>
    <col min="776" max="776" width="6.109375" style="62" customWidth="1"/>
    <col min="777" max="777" width="5.33203125" style="62" customWidth="1"/>
    <col min="778" max="778" width="6.33203125" style="62" customWidth="1"/>
    <col min="779" max="779" width="5.44140625" style="62" customWidth="1"/>
    <col min="780" max="780" width="8" style="62" customWidth="1"/>
    <col min="781" max="781" width="7.44140625" style="62" customWidth="1"/>
    <col min="782" max="782" width="9.33203125" style="62" customWidth="1"/>
    <col min="783" max="1024" width="9.109375" style="62"/>
    <col min="1025" max="1025" width="37" style="62" customWidth="1"/>
    <col min="1026" max="1026" width="9.6640625" style="62" customWidth="1"/>
    <col min="1027" max="1027" width="6.5546875" style="62" customWidth="1"/>
    <col min="1028" max="1028" width="21" style="62" customWidth="1"/>
    <col min="1029" max="1029" width="23.5546875" style="62" customWidth="1"/>
    <col min="1030" max="1030" width="5.88671875" style="62" customWidth="1"/>
    <col min="1031" max="1031" width="6.6640625" style="62" customWidth="1"/>
    <col min="1032" max="1032" width="6.109375" style="62" customWidth="1"/>
    <col min="1033" max="1033" width="5.33203125" style="62" customWidth="1"/>
    <col min="1034" max="1034" width="6.33203125" style="62" customWidth="1"/>
    <col min="1035" max="1035" width="5.44140625" style="62" customWidth="1"/>
    <col min="1036" max="1036" width="8" style="62" customWidth="1"/>
    <col min="1037" max="1037" width="7.44140625" style="62" customWidth="1"/>
    <col min="1038" max="1038" width="9.33203125" style="62" customWidth="1"/>
    <col min="1039" max="1280" width="9.109375" style="62"/>
    <col min="1281" max="1281" width="37" style="62" customWidth="1"/>
    <col min="1282" max="1282" width="9.6640625" style="62" customWidth="1"/>
    <col min="1283" max="1283" width="6.5546875" style="62" customWidth="1"/>
    <col min="1284" max="1284" width="21" style="62" customWidth="1"/>
    <col min="1285" max="1285" width="23.5546875" style="62" customWidth="1"/>
    <col min="1286" max="1286" width="5.88671875" style="62" customWidth="1"/>
    <col min="1287" max="1287" width="6.6640625" style="62" customWidth="1"/>
    <col min="1288" max="1288" width="6.109375" style="62" customWidth="1"/>
    <col min="1289" max="1289" width="5.33203125" style="62" customWidth="1"/>
    <col min="1290" max="1290" width="6.33203125" style="62" customWidth="1"/>
    <col min="1291" max="1291" width="5.44140625" style="62" customWidth="1"/>
    <col min="1292" max="1292" width="8" style="62" customWidth="1"/>
    <col min="1293" max="1293" width="7.44140625" style="62" customWidth="1"/>
    <col min="1294" max="1294" width="9.33203125" style="62" customWidth="1"/>
    <col min="1295" max="1536" width="9.109375" style="62"/>
    <col min="1537" max="1537" width="37" style="62" customWidth="1"/>
    <col min="1538" max="1538" width="9.6640625" style="62" customWidth="1"/>
    <col min="1539" max="1539" width="6.5546875" style="62" customWidth="1"/>
    <col min="1540" max="1540" width="21" style="62" customWidth="1"/>
    <col min="1541" max="1541" width="23.5546875" style="62" customWidth="1"/>
    <col min="1542" max="1542" width="5.88671875" style="62" customWidth="1"/>
    <col min="1543" max="1543" width="6.6640625" style="62" customWidth="1"/>
    <col min="1544" max="1544" width="6.109375" style="62" customWidth="1"/>
    <col min="1545" max="1545" width="5.33203125" style="62" customWidth="1"/>
    <col min="1546" max="1546" width="6.33203125" style="62" customWidth="1"/>
    <col min="1547" max="1547" width="5.44140625" style="62" customWidth="1"/>
    <col min="1548" max="1548" width="8" style="62" customWidth="1"/>
    <col min="1549" max="1549" width="7.44140625" style="62" customWidth="1"/>
    <col min="1550" max="1550" width="9.33203125" style="62" customWidth="1"/>
    <col min="1551" max="1792" width="9.109375" style="62"/>
    <col min="1793" max="1793" width="37" style="62" customWidth="1"/>
    <col min="1794" max="1794" width="9.6640625" style="62" customWidth="1"/>
    <col min="1795" max="1795" width="6.5546875" style="62" customWidth="1"/>
    <col min="1796" max="1796" width="21" style="62" customWidth="1"/>
    <col min="1797" max="1797" width="23.5546875" style="62" customWidth="1"/>
    <col min="1798" max="1798" width="5.88671875" style="62" customWidth="1"/>
    <col min="1799" max="1799" width="6.6640625" style="62" customWidth="1"/>
    <col min="1800" max="1800" width="6.109375" style="62" customWidth="1"/>
    <col min="1801" max="1801" width="5.33203125" style="62" customWidth="1"/>
    <col min="1802" max="1802" width="6.33203125" style="62" customWidth="1"/>
    <col min="1803" max="1803" width="5.44140625" style="62" customWidth="1"/>
    <col min="1804" max="1804" width="8" style="62" customWidth="1"/>
    <col min="1805" max="1805" width="7.44140625" style="62" customWidth="1"/>
    <col min="1806" max="1806" width="9.33203125" style="62" customWidth="1"/>
    <col min="1807" max="2048" width="9.109375" style="62"/>
    <col min="2049" max="2049" width="37" style="62" customWidth="1"/>
    <col min="2050" max="2050" width="9.6640625" style="62" customWidth="1"/>
    <col min="2051" max="2051" width="6.5546875" style="62" customWidth="1"/>
    <col min="2052" max="2052" width="21" style="62" customWidth="1"/>
    <col min="2053" max="2053" width="23.5546875" style="62" customWidth="1"/>
    <col min="2054" max="2054" width="5.88671875" style="62" customWidth="1"/>
    <col min="2055" max="2055" width="6.6640625" style="62" customWidth="1"/>
    <col min="2056" max="2056" width="6.109375" style="62" customWidth="1"/>
    <col min="2057" max="2057" width="5.33203125" style="62" customWidth="1"/>
    <col min="2058" max="2058" width="6.33203125" style="62" customWidth="1"/>
    <col min="2059" max="2059" width="5.44140625" style="62" customWidth="1"/>
    <col min="2060" max="2060" width="8" style="62" customWidth="1"/>
    <col min="2061" max="2061" width="7.44140625" style="62" customWidth="1"/>
    <col min="2062" max="2062" width="9.33203125" style="62" customWidth="1"/>
    <col min="2063" max="2304" width="9.109375" style="62"/>
    <col min="2305" max="2305" width="37" style="62" customWidth="1"/>
    <col min="2306" max="2306" width="9.6640625" style="62" customWidth="1"/>
    <col min="2307" max="2307" width="6.5546875" style="62" customWidth="1"/>
    <col min="2308" max="2308" width="21" style="62" customWidth="1"/>
    <col min="2309" max="2309" width="23.5546875" style="62" customWidth="1"/>
    <col min="2310" max="2310" width="5.88671875" style="62" customWidth="1"/>
    <col min="2311" max="2311" width="6.6640625" style="62" customWidth="1"/>
    <col min="2312" max="2312" width="6.109375" style="62" customWidth="1"/>
    <col min="2313" max="2313" width="5.33203125" style="62" customWidth="1"/>
    <col min="2314" max="2314" width="6.33203125" style="62" customWidth="1"/>
    <col min="2315" max="2315" width="5.44140625" style="62" customWidth="1"/>
    <col min="2316" max="2316" width="8" style="62" customWidth="1"/>
    <col min="2317" max="2317" width="7.44140625" style="62" customWidth="1"/>
    <col min="2318" max="2318" width="9.33203125" style="62" customWidth="1"/>
    <col min="2319" max="2560" width="9.109375" style="62"/>
    <col min="2561" max="2561" width="37" style="62" customWidth="1"/>
    <col min="2562" max="2562" width="9.6640625" style="62" customWidth="1"/>
    <col min="2563" max="2563" width="6.5546875" style="62" customWidth="1"/>
    <col min="2564" max="2564" width="21" style="62" customWidth="1"/>
    <col min="2565" max="2565" width="23.5546875" style="62" customWidth="1"/>
    <col min="2566" max="2566" width="5.88671875" style="62" customWidth="1"/>
    <col min="2567" max="2567" width="6.6640625" style="62" customWidth="1"/>
    <col min="2568" max="2568" width="6.109375" style="62" customWidth="1"/>
    <col min="2569" max="2569" width="5.33203125" style="62" customWidth="1"/>
    <col min="2570" max="2570" width="6.33203125" style="62" customWidth="1"/>
    <col min="2571" max="2571" width="5.44140625" style="62" customWidth="1"/>
    <col min="2572" max="2572" width="8" style="62" customWidth="1"/>
    <col min="2573" max="2573" width="7.44140625" style="62" customWidth="1"/>
    <col min="2574" max="2574" width="9.33203125" style="62" customWidth="1"/>
    <col min="2575" max="2816" width="9.109375" style="62"/>
    <col min="2817" max="2817" width="37" style="62" customWidth="1"/>
    <col min="2818" max="2818" width="9.6640625" style="62" customWidth="1"/>
    <col min="2819" max="2819" width="6.5546875" style="62" customWidth="1"/>
    <col min="2820" max="2820" width="21" style="62" customWidth="1"/>
    <col min="2821" max="2821" width="23.5546875" style="62" customWidth="1"/>
    <col min="2822" max="2822" width="5.88671875" style="62" customWidth="1"/>
    <col min="2823" max="2823" width="6.6640625" style="62" customWidth="1"/>
    <col min="2824" max="2824" width="6.109375" style="62" customWidth="1"/>
    <col min="2825" max="2825" width="5.33203125" style="62" customWidth="1"/>
    <col min="2826" max="2826" width="6.33203125" style="62" customWidth="1"/>
    <col min="2827" max="2827" width="5.44140625" style="62" customWidth="1"/>
    <col min="2828" max="2828" width="8" style="62" customWidth="1"/>
    <col min="2829" max="2829" width="7.44140625" style="62" customWidth="1"/>
    <col min="2830" max="2830" width="9.33203125" style="62" customWidth="1"/>
    <col min="2831" max="3072" width="9.109375" style="62"/>
    <col min="3073" max="3073" width="37" style="62" customWidth="1"/>
    <col min="3074" max="3074" width="9.6640625" style="62" customWidth="1"/>
    <col min="3075" max="3075" width="6.5546875" style="62" customWidth="1"/>
    <col min="3076" max="3076" width="21" style="62" customWidth="1"/>
    <col min="3077" max="3077" width="23.5546875" style="62" customWidth="1"/>
    <col min="3078" max="3078" width="5.88671875" style="62" customWidth="1"/>
    <col min="3079" max="3079" width="6.6640625" style="62" customWidth="1"/>
    <col min="3080" max="3080" width="6.109375" style="62" customWidth="1"/>
    <col min="3081" max="3081" width="5.33203125" style="62" customWidth="1"/>
    <col min="3082" max="3082" width="6.33203125" style="62" customWidth="1"/>
    <col min="3083" max="3083" width="5.44140625" style="62" customWidth="1"/>
    <col min="3084" max="3084" width="8" style="62" customWidth="1"/>
    <col min="3085" max="3085" width="7.44140625" style="62" customWidth="1"/>
    <col min="3086" max="3086" width="9.33203125" style="62" customWidth="1"/>
    <col min="3087" max="3328" width="9.109375" style="62"/>
    <col min="3329" max="3329" width="37" style="62" customWidth="1"/>
    <col min="3330" max="3330" width="9.6640625" style="62" customWidth="1"/>
    <col min="3331" max="3331" width="6.5546875" style="62" customWidth="1"/>
    <col min="3332" max="3332" width="21" style="62" customWidth="1"/>
    <col min="3333" max="3333" width="23.5546875" style="62" customWidth="1"/>
    <col min="3334" max="3334" width="5.88671875" style="62" customWidth="1"/>
    <col min="3335" max="3335" width="6.6640625" style="62" customWidth="1"/>
    <col min="3336" max="3336" width="6.109375" style="62" customWidth="1"/>
    <col min="3337" max="3337" width="5.33203125" style="62" customWidth="1"/>
    <col min="3338" max="3338" width="6.33203125" style="62" customWidth="1"/>
    <col min="3339" max="3339" width="5.44140625" style="62" customWidth="1"/>
    <col min="3340" max="3340" width="8" style="62" customWidth="1"/>
    <col min="3341" max="3341" width="7.44140625" style="62" customWidth="1"/>
    <col min="3342" max="3342" width="9.33203125" style="62" customWidth="1"/>
    <col min="3343" max="3584" width="9.109375" style="62"/>
    <col min="3585" max="3585" width="37" style="62" customWidth="1"/>
    <col min="3586" max="3586" width="9.6640625" style="62" customWidth="1"/>
    <col min="3587" max="3587" width="6.5546875" style="62" customWidth="1"/>
    <col min="3588" max="3588" width="21" style="62" customWidth="1"/>
    <col min="3589" max="3589" width="23.5546875" style="62" customWidth="1"/>
    <col min="3590" max="3590" width="5.88671875" style="62" customWidth="1"/>
    <col min="3591" max="3591" width="6.6640625" style="62" customWidth="1"/>
    <col min="3592" max="3592" width="6.109375" style="62" customWidth="1"/>
    <col min="3593" max="3593" width="5.33203125" style="62" customWidth="1"/>
    <col min="3594" max="3594" width="6.33203125" style="62" customWidth="1"/>
    <col min="3595" max="3595" width="5.44140625" style="62" customWidth="1"/>
    <col min="3596" max="3596" width="8" style="62" customWidth="1"/>
    <col min="3597" max="3597" width="7.44140625" style="62" customWidth="1"/>
    <col min="3598" max="3598" width="9.33203125" style="62" customWidth="1"/>
    <col min="3599" max="3840" width="9.109375" style="62"/>
    <col min="3841" max="3841" width="37" style="62" customWidth="1"/>
    <col min="3842" max="3842" width="9.6640625" style="62" customWidth="1"/>
    <col min="3843" max="3843" width="6.5546875" style="62" customWidth="1"/>
    <col min="3844" max="3844" width="21" style="62" customWidth="1"/>
    <col min="3845" max="3845" width="23.5546875" style="62" customWidth="1"/>
    <col min="3846" max="3846" width="5.88671875" style="62" customWidth="1"/>
    <col min="3847" max="3847" width="6.6640625" style="62" customWidth="1"/>
    <col min="3848" max="3848" width="6.109375" style="62" customWidth="1"/>
    <col min="3849" max="3849" width="5.33203125" style="62" customWidth="1"/>
    <col min="3850" max="3850" width="6.33203125" style="62" customWidth="1"/>
    <col min="3851" max="3851" width="5.44140625" style="62" customWidth="1"/>
    <col min="3852" max="3852" width="8" style="62" customWidth="1"/>
    <col min="3853" max="3853" width="7.44140625" style="62" customWidth="1"/>
    <col min="3854" max="3854" width="9.33203125" style="62" customWidth="1"/>
    <col min="3855" max="4096" width="9.109375" style="62"/>
    <col min="4097" max="4097" width="37" style="62" customWidth="1"/>
    <col min="4098" max="4098" width="9.6640625" style="62" customWidth="1"/>
    <col min="4099" max="4099" width="6.5546875" style="62" customWidth="1"/>
    <col min="4100" max="4100" width="21" style="62" customWidth="1"/>
    <col min="4101" max="4101" width="23.5546875" style="62" customWidth="1"/>
    <col min="4102" max="4102" width="5.88671875" style="62" customWidth="1"/>
    <col min="4103" max="4103" width="6.6640625" style="62" customWidth="1"/>
    <col min="4104" max="4104" width="6.109375" style="62" customWidth="1"/>
    <col min="4105" max="4105" width="5.33203125" style="62" customWidth="1"/>
    <col min="4106" max="4106" width="6.33203125" style="62" customWidth="1"/>
    <col min="4107" max="4107" width="5.44140625" style="62" customWidth="1"/>
    <col min="4108" max="4108" width="8" style="62" customWidth="1"/>
    <col min="4109" max="4109" width="7.44140625" style="62" customWidth="1"/>
    <col min="4110" max="4110" width="9.33203125" style="62" customWidth="1"/>
    <col min="4111" max="4352" width="9.109375" style="62"/>
    <col min="4353" max="4353" width="37" style="62" customWidth="1"/>
    <col min="4354" max="4354" width="9.6640625" style="62" customWidth="1"/>
    <col min="4355" max="4355" width="6.5546875" style="62" customWidth="1"/>
    <col min="4356" max="4356" width="21" style="62" customWidth="1"/>
    <col min="4357" max="4357" width="23.5546875" style="62" customWidth="1"/>
    <col min="4358" max="4358" width="5.88671875" style="62" customWidth="1"/>
    <col min="4359" max="4359" width="6.6640625" style="62" customWidth="1"/>
    <col min="4360" max="4360" width="6.109375" style="62" customWidth="1"/>
    <col min="4361" max="4361" width="5.33203125" style="62" customWidth="1"/>
    <col min="4362" max="4362" width="6.33203125" style="62" customWidth="1"/>
    <col min="4363" max="4363" width="5.44140625" style="62" customWidth="1"/>
    <col min="4364" max="4364" width="8" style="62" customWidth="1"/>
    <col min="4365" max="4365" width="7.44140625" style="62" customWidth="1"/>
    <col min="4366" max="4366" width="9.33203125" style="62" customWidth="1"/>
    <col min="4367" max="4608" width="9.109375" style="62"/>
    <col min="4609" max="4609" width="37" style="62" customWidth="1"/>
    <col min="4610" max="4610" width="9.6640625" style="62" customWidth="1"/>
    <col min="4611" max="4611" width="6.5546875" style="62" customWidth="1"/>
    <col min="4612" max="4612" width="21" style="62" customWidth="1"/>
    <col min="4613" max="4613" width="23.5546875" style="62" customWidth="1"/>
    <col min="4614" max="4614" width="5.88671875" style="62" customWidth="1"/>
    <col min="4615" max="4615" width="6.6640625" style="62" customWidth="1"/>
    <col min="4616" max="4616" width="6.109375" style="62" customWidth="1"/>
    <col min="4617" max="4617" width="5.33203125" style="62" customWidth="1"/>
    <col min="4618" max="4618" width="6.33203125" style="62" customWidth="1"/>
    <col min="4619" max="4619" width="5.44140625" style="62" customWidth="1"/>
    <col min="4620" max="4620" width="8" style="62" customWidth="1"/>
    <col min="4621" max="4621" width="7.44140625" style="62" customWidth="1"/>
    <col min="4622" max="4622" width="9.33203125" style="62" customWidth="1"/>
    <col min="4623" max="4864" width="9.109375" style="62"/>
    <col min="4865" max="4865" width="37" style="62" customWidth="1"/>
    <col min="4866" max="4866" width="9.6640625" style="62" customWidth="1"/>
    <col min="4867" max="4867" width="6.5546875" style="62" customWidth="1"/>
    <col min="4868" max="4868" width="21" style="62" customWidth="1"/>
    <col min="4869" max="4869" width="23.5546875" style="62" customWidth="1"/>
    <col min="4870" max="4870" width="5.88671875" style="62" customWidth="1"/>
    <col min="4871" max="4871" width="6.6640625" style="62" customWidth="1"/>
    <col min="4872" max="4872" width="6.109375" style="62" customWidth="1"/>
    <col min="4873" max="4873" width="5.33203125" style="62" customWidth="1"/>
    <col min="4874" max="4874" width="6.33203125" style="62" customWidth="1"/>
    <col min="4875" max="4875" width="5.44140625" style="62" customWidth="1"/>
    <col min="4876" max="4876" width="8" style="62" customWidth="1"/>
    <col min="4877" max="4877" width="7.44140625" style="62" customWidth="1"/>
    <col min="4878" max="4878" width="9.33203125" style="62" customWidth="1"/>
    <col min="4879" max="5120" width="9.109375" style="62"/>
    <col min="5121" max="5121" width="37" style="62" customWidth="1"/>
    <col min="5122" max="5122" width="9.6640625" style="62" customWidth="1"/>
    <col min="5123" max="5123" width="6.5546875" style="62" customWidth="1"/>
    <col min="5124" max="5124" width="21" style="62" customWidth="1"/>
    <col min="5125" max="5125" width="23.5546875" style="62" customWidth="1"/>
    <col min="5126" max="5126" width="5.88671875" style="62" customWidth="1"/>
    <col min="5127" max="5127" width="6.6640625" style="62" customWidth="1"/>
    <col min="5128" max="5128" width="6.109375" style="62" customWidth="1"/>
    <col min="5129" max="5129" width="5.33203125" style="62" customWidth="1"/>
    <col min="5130" max="5130" width="6.33203125" style="62" customWidth="1"/>
    <col min="5131" max="5131" width="5.44140625" style="62" customWidth="1"/>
    <col min="5132" max="5132" width="8" style="62" customWidth="1"/>
    <col min="5133" max="5133" width="7.44140625" style="62" customWidth="1"/>
    <col min="5134" max="5134" width="9.33203125" style="62" customWidth="1"/>
    <col min="5135" max="5376" width="9.109375" style="62"/>
    <col min="5377" max="5377" width="37" style="62" customWidth="1"/>
    <col min="5378" max="5378" width="9.6640625" style="62" customWidth="1"/>
    <col min="5379" max="5379" width="6.5546875" style="62" customWidth="1"/>
    <col min="5380" max="5380" width="21" style="62" customWidth="1"/>
    <col min="5381" max="5381" width="23.5546875" style="62" customWidth="1"/>
    <col min="5382" max="5382" width="5.88671875" style="62" customWidth="1"/>
    <col min="5383" max="5383" width="6.6640625" style="62" customWidth="1"/>
    <col min="5384" max="5384" width="6.109375" style="62" customWidth="1"/>
    <col min="5385" max="5385" width="5.33203125" style="62" customWidth="1"/>
    <col min="5386" max="5386" width="6.33203125" style="62" customWidth="1"/>
    <col min="5387" max="5387" width="5.44140625" style="62" customWidth="1"/>
    <col min="5388" max="5388" width="8" style="62" customWidth="1"/>
    <col min="5389" max="5389" width="7.44140625" style="62" customWidth="1"/>
    <col min="5390" max="5390" width="9.33203125" style="62" customWidth="1"/>
    <col min="5391" max="5632" width="9.109375" style="62"/>
    <col min="5633" max="5633" width="37" style="62" customWidth="1"/>
    <col min="5634" max="5634" width="9.6640625" style="62" customWidth="1"/>
    <col min="5635" max="5635" width="6.5546875" style="62" customWidth="1"/>
    <col min="5636" max="5636" width="21" style="62" customWidth="1"/>
    <col min="5637" max="5637" width="23.5546875" style="62" customWidth="1"/>
    <col min="5638" max="5638" width="5.88671875" style="62" customWidth="1"/>
    <col min="5639" max="5639" width="6.6640625" style="62" customWidth="1"/>
    <col min="5640" max="5640" width="6.109375" style="62" customWidth="1"/>
    <col min="5641" max="5641" width="5.33203125" style="62" customWidth="1"/>
    <col min="5642" max="5642" width="6.33203125" style="62" customWidth="1"/>
    <col min="5643" max="5643" width="5.44140625" style="62" customWidth="1"/>
    <col min="5644" max="5644" width="8" style="62" customWidth="1"/>
    <col min="5645" max="5645" width="7.44140625" style="62" customWidth="1"/>
    <col min="5646" max="5646" width="9.33203125" style="62" customWidth="1"/>
    <col min="5647" max="5888" width="9.109375" style="62"/>
    <col min="5889" max="5889" width="37" style="62" customWidth="1"/>
    <col min="5890" max="5890" width="9.6640625" style="62" customWidth="1"/>
    <col min="5891" max="5891" width="6.5546875" style="62" customWidth="1"/>
    <col min="5892" max="5892" width="21" style="62" customWidth="1"/>
    <col min="5893" max="5893" width="23.5546875" style="62" customWidth="1"/>
    <col min="5894" max="5894" width="5.88671875" style="62" customWidth="1"/>
    <col min="5895" max="5895" width="6.6640625" style="62" customWidth="1"/>
    <col min="5896" max="5896" width="6.109375" style="62" customWidth="1"/>
    <col min="5897" max="5897" width="5.33203125" style="62" customWidth="1"/>
    <col min="5898" max="5898" width="6.33203125" style="62" customWidth="1"/>
    <col min="5899" max="5899" width="5.44140625" style="62" customWidth="1"/>
    <col min="5900" max="5900" width="8" style="62" customWidth="1"/>
    <col min="5901" max="5901" width="7.44140625" style="62" customWidth="1"/>
    <col min="5902" max="5902" width="9.33203125" style="62" customWidth="1"/>
    <col min="5903" max="6144" width="9.109375" style="62"/>
    <col min="6145" max="6145" width="37" style="62" customWidth="1"/>
    <col min="6146" max="6146" width="9.6640625" style="62" customWidth="1"/>
    <col min="6147" max="6147" width="6.5546875" style="62" customWidth="1"/>
    <col min="6148" max="6148" width="21" style="62" customWidth="1"/>
    <col min="6149" max="6149" width="23.5546875" style="62" customWidth="1"/>
    <col min="6150" max="6150" width="5.88671875" style="62" customWidth="1"/>
    <col min="6151" max="6151" width="6.6640625" style="62" customWidth="1"/>
    <col min="6152" max="6152" width="6.109375" style="62" customWidth="1"/>
    <col min="6153" max="6153" width="5.33203125" style="62" customWidth="1"/>
    <col min="6154" max="6154" width="6.33203125" style="62" customWidth="1"/>
    <col min="6155" max="6155" width="5.44140625" style="62" customWidth="1"/>
    <col min="6156" max="6156" width="8" style="62" customWidth="1"/>
    <col min="6157" max="6157" width="7.44140625" style="62" customWidth="1"/>
    <col min="6158" max="6158" width="9.33203125" style="62" customWidth="1"/>
    <col min="6159" max="6400" width="9.109375" style="62"/>
    <col min="6401" max="6401" width="37" style="62" customWidth="1"/>
    <col min="6402" max="6402" width="9.6640625" style="62" customWidth="1"/>
    <col min="6403" max="6403" width="6.5546875" style="62" customWidth="1"/>
    <col min="6404" max="6404" width="21" style="62" customWidth="1"/>
    <col min="6405" max="6405" width="23.5546875" style="62" customWidth="1"/>
    <col min="6406" max="6406" width="5.88671875" style="62" customWidth="1"/>
    <col min="6407" max="6407" width="6.6640625" style="62" customWidth="1"/>
    <col min="6408" max="6408" width="6.109375" style="62" customWidth="1"/>
    <col min="6409" max="6409" width="5.33203125" style="62" customWidth="1"/>
    <col min="6410" max="6410" width="6.33203125" style="62" customWidth="1"/>
    <col min="6411" max="6411" width="5.44140625" style="62" customWidth="1"/>
    <col min="6412" max="6412" width="8" style="62" customWidth="1"/>
    <col min="6413" max="6413" width="7.44140625" style="62" customWidth="1"/>
    <col min="6414" max="6414" width="9.33203125" style="62" customWidth="1"/>
    <col min="6415" max="6656" width="9.109375" style="62"/>
    <col min="6657" max="6657" width="37" style="62" customWidth="1"/>
    <col min="6658" max="6658" width="9.6640625" style="62" customWidth="1"/>
    <col min="6659" max="6659" width="6.5546875" style="62" customWidth="1"/>
    <col min="6660" max="6660" width="21" style="62" customWidth="1"/>
    <col min="6661" max="6661" width="23.5546875" style="62" customWidth="1"/>
    <col min="6662" max="6662" width="5.88671875" style="62" customWidth="1"/>
    <col min="6663" max="6663" width="6.6640625" style="62" customWidth="1"/>
    <col min="6664" max="6664" width="6.109375" style="62" customWidth="1"/>
    <col min="6665" max="6665" width="5.33203125" style="62" customWidth="1"/>
    <col min="6666" max="6666" width="6.33203125" style="62" customWidth="1"/>
    <col min="6667" max="6667" width="5.44140625" style="62" customWidth="1"/>
    <col min="6668" max="6668" width="8" style="62" customWidth="1"/>
    <col min="6669" max="6669" width="7.44140625" style="62" customWidth="1"/>
    <col min="6670" max="6670" width="9.33203125" style="62" customWidth="1"/>
    <col min="6671" max="6912" width="9.109375" style="62"/>
    <col min="6913" max="6913" width="37" style="62" customWidth="1"/>
    <col min="6914" max="6914" width="9.6640625" style="62" customWidth="1"/>
    <col min="6915" max="6915" width="6.5546875" style="62" customWidth="1"/>
    <col min="6916" max="6916" width="21" style="62" customWidth="1"/>
    <col min="6917" max="6917" width="23.5546875" style="62" customWidth="1"/>
    <col min="6918" max="6918" width="5.88671875" style="62" customWidth="1"/>
    <col min="6919" max="6919" width="6.6640625" style="62" customWidth="1"/>
    <col min="6920" max="6920" width="6.109375" style="62" customWidth="1"/>
    <col min="6921" max="6921" width="5.33203125" style="62" customWidth="1"/>
    <col min="6922" max="6922" width="6.33203125" style="62" customWidth="1"/>
    <col min="6923" max="6923" width="5.44140625" style="62" customWidth="1"/>
    <col min="6924" max="6924" width="8" style="62" customWidth="1"/>
    <col min="6925" max="6925" width="7.44140625" style="62" customWidth="1"/>
    <col min="6926" max="6926" width="9.33203125" style="62" customWidth="1"/>
    <col min="6927" max="7168" width="9.109375" style="62"/>
    <col min="7169" max="7169" width="37" style="62" customWidth="1"/>
    <col min="7170" max="7170" width="9.6640625" style="62" customWidth="1"/>
    <col min="7171" max="7171" width="6.5546875" style="62" customWidth="1"/>
    <col min="7172" max="7172" width="21" style="62" customWidth="1"/>
    <col min="7173" max="7173" width="23.5546875" style="62" customWidth="1"/>
    <col min="7174" max="7174" width="5.88671875" style="62" customWidth="1"/>
    <col min="7175" max="7175" width="6.6640625" style="62" customWidth="1"/>
    <col min="7176" max="7176" width="6.109375" style="62" customWidth="1"/>
    <col min="7177" max="7177" width="5.33203125" style="62" customWidth="1"/>
    <col min="7178" max="7178" width="6.33203125" style="62" customWidth="1"/>
    <col min="7179" max="7179" width="5.44140625" style="62" customWidth="1"/>
    <col min="7180" max="7180" width="8" style="62" customWidth="1"/>
    <col min="7181" max="7181" width="7.44140625" style="62" customWidth="1"/>
    <col min="7182" max="7182" width="9.33203125" style="62" customWidth="1"/>
    <col min="7183" max="7424" width="9.109375" style="62"/>
    <col min="7425" max="7425" width="37" style="62" customWidth="1"/>
    <col min="7426" max="7426" width="9.6640625" style="62" customWidth="1"/>
    <col min="7427" max="7427" width="6.5546875" style="62" customWidth="1"/>
    <col min="7428" max="7428" width="21" style="62" customWidth="1"/>
    <col min="7429" max="7429" width="23.5546875" style="62" customWidth="1"/>
    <col min="7430" max="7430" width="5.88671875" style="62" customWidth="1"/>
    <col min="7431" max="7431" width="6.6640625" style="62" customWidth="1"/>
    <col min="7432" max="7432" width="6.109375" style="62" customWidth="1"/>
    <col min="7433" max="7433" width="5.33203125" style="62" customWidth="1"/>
    <col min="7434" max="7434" width="6.33203125" style="62" customWidth="1"/>
    <col min="7435" max="7435" width="5.44140625" style="62" customWidth="1"/>
    <col min="7436" max="7436" width="8" style="62" customWidth="1"/>
    <col min="7437" max="7437" width="7.44140625" style="62" customWidth="1"/>
    <col min="7438" max="7438" width="9.33203125" style="62" customWidth="1"/>
    <col min="7439" max="7680" width="9.109375" style="62"/>
    <col min="7681" max="7681" width="37" style="62" customWidth="1"/>
    <col min="7682" max="7682" width="9.6640625" style="62" customWidth="1"/>
    <col min="7683" max="7683" width="6.5546875" style="62" customWidth="1"/>
    <col min="7684" max="7684" width="21" style="62" customWidth="1"/>
    <col min="7685" max="7685" width="23.5546875" style="62" customWidth="1"/>
    <col min="7686" max="7686" width="5.88671875" style="62" customWidth="1"/>
    <col min="7687" max="7687" width="6.6640625" style="62" customWidth="1"/>
    <col min="7688" max="7688" width="6.109375" style="62" customWidth="1"/>
    <col min="7689" max="7689" width="5.33203125" style="62" customWidth="1"/>
    <col min="7690" max="7690" width="6.33203125" style="62" customWidth="1"/>
    <col min="7691" max="7691" width="5.44140625" style="62" customWidth="1"/>
    <col min="7692" max="7692" width="8" style="62" customWidth="1"/>
    <col min="7693" max="7693" width="7.44140625" style="62" customWidth="1"/>
    <col min="7694" max="7694" width="9.33203125" style="62" customWidth="1"/>
    <col min="7695" max="7936" width="9.109375" style="62"/>
    <col min="7937" max="7937" width="37" style="62" customWidth="1"/>
    <col min="7938" max="7938" width="9.6640625" style="62" customWidth="1"/>
    <col min="7939" max="7939" width="6.5546875" style="62" customWidth="1"/>
    <col min="7940" max="7940" width="21" style="62" customWidth="1"/>
    <col min="7941" max="7941" width="23.5546875" style="62" customWidth="1"/>
    <col min="7942" max="7942" width="5.88671875" style="62" customWidth="1"/>
    <col min="7943" max="7943" width="6.6640625" style="62" customWidth="1"/>
    <col min="7944" max="7944" width="6.109375" style="62" customWidth="1"/>
    <col min="7945" max="7945" width="5.33203125" style="62" customWidth="1"/>
    <col min="7946" max="7946" width="6.33203125" style="62" customWidth="1"/>
    <col min="7947" max="7947" width="5.44140625" style="62" customWidth="1"/>
    <col min="7948" max="7948" width="8" style="62" customWidth="1"/>
    <col min="7949" max="7949" width="7.44140625" style="62" customWidth="1"/>
    <col min="7950" max="7950" width="9.33203125" style="62" customWidth="1"/>
    <col min="7951" max="8192" width="9.109375" style="62"/>
    <col min="8193" max="8193" width="37" style="62" customWidth="1"/>
    <col min="8194" max="8194" width="9.6640625" style="62" customWidth="1"/>
    <col min="8195" max="8195" width="6.5546875" style="62" customWidth="1"/>
    <col min="8196" max="8196" width="21" style="62" customWidth="1"/>
    <col min="8197" max="8197" width="23.5546875" style="62" customWidth="1"/>
    <col min="8198" max="8198" width="5.88671875" style="62" customWidth="1"/>
    <col min="8199" max="8199" width="6.6640625" style="62" customWidth="1"/>
    <col min="8200" max="8200" width="6.109375" style="62" customWidth="1"/>
    <col min="8201" max="8201" width="5.33203125" style="62" customWidth="1"/>
    <col min="8202" max="8202" width="6.33203125" style="62" customWidth="1"/>
    <col min="8203" max="8203" width="5.44140625" style="62" customWidth="1"/>
    <col min="8204" max="8204" width="8" style="62" customWidth="1"/>
    <col min="8205" max="8205" width="7.44140625" style="62" customWidth="1"/>
    <col min="8206" max="8206" width="9.33203125" style="62" customWidth="1"/>
    <col min="8207" max="8448" width="9.109375" style="62"/>
    <col min="8449" max="8449" width="37" style="62" customWidth="1"/>
    <col min="8450" max="8450" width="9.6640625" style="62" customWidth="1"/>
    <col min="8451" max="8451" width="6.5546875" style="62" customWidth="1"/>
    <col min="8452" max="8452" width="21" style="62" customWidth="1"/>
    <col min="8453" max="8453" width="23.5546875" style="62" customWidth="1"/>
    <col min="8454" max="8454" width="5.88671875" style="62" customWidth="1"/>
    <col min="8455" max="8455" width="6.6640625" style="62" customWidth="1"/>
    <col min="8456" max="8456" width="6.109375" style="62" customWidth="1"/>
    <col min="8457" max="8457" width="5.33203125" style="62" customWidth="1"/>
    <col min="8458" max="8458" width="6.33203125" style="62" customWidth="1"/>
    <col min="8459" max="8459" width="5.44140625" style="62" customWidth="1"/>
    <col min="8460" max="8460" width="8" style="62" customWidth="1"/>
    <col min="8461" max="8461" width="7.44140625" style="62" customWidth="1"/>
    <col min="8462" max="8462" width="9.33203125" style="62" customWidth="1"/>
    <col min="8463" max="8704" width="9.109375" style="62"/>
    <col min="8705" max="8705" width="37" style="62" customWidth="1"/>
    <col min="8706" max="8706" width="9.6640625" style="62" customWidth="1"/>
    <col min="8707" max="8707" width="6.5546875" style="62" customWidth="1"/>
    <col min="8708" max="8708" width="21" style="62" customWidth="1"/>
    <col min="8709" max="8709" width="23.5546875" style="62" customWidth="1"/>
    <col min="8710" max="8710" width="5.88671875" style="62" customWidth="1"/>
    <col min="8711" max="8711" width="6.6640625" style="62" customWidth="1"/>
    <col min="8712" max="8712" width="6.109375" style="62" customWidth="1"/>
    <col min="8713" max="8713" width="5.33203125" style="62" customWidth="1"/>
    <col min="8714" max="8714" width="6.33203125" style="62" customWidth="1"/>
    <col min="8715" max="8715" width="5.44140625" style="62" customWidth="1"/>
    <col min="8716" max="8716" width="8" style="62" customWidth="1"/>
    <col min="8717" max="8717" width="7.44140625" style="62" customWidth="1"/>
    <col min="8718" max="8718" width="9.33203125" style="62" customWidth="1"/>
    <col min="8719" max="8960" width="9.109375" style="62"/>
    <col min="8961" max="8961" width="37" style="62" customWidth="1"/>
    <col min="8962" max="8962" width="9.6640625" style="62" customWidth="1"/>
    <col min="8963" max="8963" width="6.5546875" style="62" customWidth="1"/>
    <col min="8964" max="8964" width="21" style="62" customWidth="1"/>
    <col min="8965" max="8965" width="23.5546875" style="62" customWidth="1"/>
    <col min="8966" max="8966" width="5.88671875" style="62" customWidth="1"/>
    <col min="8967" max="8967" width="6.6640625" style="62" customWidth="1"/>
    <col min="8968" max="8968" width="6.109375" style="62" customWidth="1"/>
    <col min="8969" max="8969" width="5.33203125" style="62" customWidth="1"/>
    <col min="8970" max="8970" width="6.33203125" style="62" customWidth="1"/>
    <col min="8971" max="8971" width="5.44140625" style="62" customWidth="1"/>
    <col min="8972" max="8972" width="8" style="62" customWidth="1"/>
    <col min="8973" max="8973" width="7.44140625" style="62" customWidth="1"/>
    <col min="8974" max="8974" width="9.33203125" style="62" customWidth="1"/>
    <col min="8975" max="9216" width="9.109375" style="62"/>
    <col min="9217" max="9217" width="37" style="62" customWidth="1"/>
    <col min="9218" max="9218" width="9.6640625" style="62" customWidth="1"/>
    <col min="9219" max="9219" width="6.5546875" style="62" customWidth="1"/>
    <col min="9220" max="9220" width="21" style="62" customWidth="1"/>
    <col min="9221" max="9221" width="23.5546875" style="62" customWidth="1"/>
    <col min="9222" max="9222" width="5.88671875" style="62" customWidth="1"/>
    <col min="9223" max="9223" width="6.6640625" style="62" customWidth="1"/>
    <col min="9224" max="9224" width="6.109375" style="62" customWidth="1"/>
    <col min="9225" max="9225" width="5.33203125" style="62" customWidth="1"/>
    <col min="9226" max="9226" width="6.33203125" style="62" customWidth="1"/>
    <col min="9227" max="9227" width="5.44140625" style="62" customWidth="1"/>
    <col min="9228" max="9228" width="8" style="62" customWidth="1"/>
    <col min="9229" max="9229" width="7.44140625" style="62" customWidth="1"/>
    <col min="9230" max="9230" width="9.33203125" style="62" customWidth="1"/>
    <col min="9231" max="9472" width="9.109375" style="62"/>
    <col min="9473" max="9473" width="37" style="62" customWidth="1"/>
    <col min="9474" max="9474" width="9.6640625" style="62" customWidth="1"/>
    <col min="9475" max="9475" width="6.5546875" style="62" customWidth="1"/>
    <col min="9476" max="9476" width="21" style="62" customWidth="1"/>
    <col min="9477" max="9477" width="23.5546875" style="62" customWidth="1"/>
    <col min="9478" max="9478" width="5.88671875" style="62" customWidth="1"/>
    <col min="9479" max="9479" width="6.6640625" style="62" customWidth="1"/>
    <col min="9480" max="9480" width="6.109375" style="62" customWidth="1"/>
    <col min="9481" max="9481" width="5.33203125" style="62" customWidth="1"/>
    <col min="9482" max="9482" width="6.33203125" style="62" customWidth="1"/>
    <col min="9483" max="9483" width="5.44140625" style="62" customWidth="1"/>
    <col min="9484" max="9484" width="8" style="62" customWidth="1"/>
    <col min="9485" max="9485" width="7.44140625" style="62" customWidth="1"/>
    <col min="9486" max="9486" width="9.33203125" style="62" customWidth="1"/>
    <col min="9487" max="9728" width="9.109375" style="62"/>
    <col min="9729" max="9729" width="37" style="62" customWidth="1"/>
    <col min="9730" max="9730" width="9.6640625" style="62" customWidth="1"/>
    <col min="9731" max="9731" width="6.5546875" style="62" customWidth="1"/>
    <col min="9732" max="9732" width="21" style="62" customWidth="1"/>
    <col min="9733" max="9733" width="23.5546875" style="62" customWidth="1"/>
    <col min="9734" max="9734" width="5.88671875" style="62" customWidth="1"/>
    <col min="9735" max="9735" width="6.6640625" style="62" customWidth="1"/>
    <col min="9736" max="9736" width="6.109375" style="62" customWidth="1"/>
    <col min="9737" max="9737" width="5.33203125" style="62" customWidth="1"/>
    <col min="9738" max="9738" width="6.33203125" style="62" customWidth="1"/>
    <col min="9739" max="9739" width="5.44140625" style="62" customWidth="1"/>
    <col min="9740" max="9740" width="8" style="62" customWidth="1"/>
    <col min="9741" max="9741" width="7.44140625" style="62" customWidth="1"/>
    <col min="9742" max="9742" width="9.33203125" style="62" customWidth="1"/>
    <col min="9743" max="9984" width="9.109375" style="62"/>
    <col min="9985" max="9985" width="37" style="62" customWidth="1"/>
    <col min="9986" max="9986" width="9.6640625" style="62" customWidth="1"/>
    <col min="9987" max="9987" width="6.5546875" style="62" customWidth="1"/>
    <col min="9988" max="9988" width="21" style="62" customWidth="1"/>
    <col min="9989" max="9989" width="23.5546875" style="62" customWidth="1"/>
    <col min="9990" max="9990" width="5.88671875" style="62" customWidth="1"/>
    <col min="9991" max="9991" width="6.6640625" style="62" customWidth="1"/>
    <col min="9992" max="9992" width="6.109375" style="62" customWidth="1"/>
    <col min="9993" max="9993" width="5.33203125" style="62" customWidth="1"/>
    <col min="9994" max="9994" width="6.33203125" style="62" customWidth="1"/>
    <col min="9995" max="9995" width="5.44140625" style="62" customWidth="1"/>
    <col min="9996" max="9996" width="8" style="62" customWidth="1"/>
    <col min="9997" max="9997" width="7.44140625" style="62" customWidth="1"/>
    <col min="9998" max="9998" width="9.33203125" style="62" customWidth="1"/>
    <col min="9999" max="10240" width="9.109375" style="62"/>
    <col min="10241" max="10241" width="37" style="62" customWidth="1"/>
    <col min="10242" max="10242" width="9.6640625" style="62" customWidth="1"/>
    <col min="10243" max="10243" width="6.5546875" style="62" customWidth="1"/>
    <col min="10244" max="10244" width="21" style="62" customWidth="1"/>
    <col min="10245" max="10245" width="23.5546875" style="62" customWidth="1"/>
    <col min="10246" max="10246" width="5.88671875" style="62" customWidth="1"/>
    <col min="10247" max="10247" width="6.6640625" style="62" customWidth="1"/>
    <col min="10248" max="10248" width="6.109375" style="62" customWidth="1"/>
    <col min="10249" max="10249" width="5.33203125" style="62" customWidth="1"/>
    <col min="10250" max="10250" width="6.33203125" style="62" customWidth="1"/>
    <col min="10251" max="10251" width="5.44140625" style="62" customWidth="1"/>
    <col min="10252" max="10252" width="8" style="62" customWidth="1"/>
    <col min="10253" max="10253" width="7.44140625" style="62" customWidth="1"/>
    <col min="10254" max="10254" width="9.33203125" style="62" customWidth="1"/>
    <col min="10255" max="10496" width="9.109375" style="62"/>
    <col min="10497" max="10497" width="37" style="62" customWidth="1"/>
    <col min="10498" max="10498" width="9.6640625" style="62" customWidth="1"/>
    <col min="10499" max="10499" width="6.5546875" style="62" customWidth="1"/>
    <col min="10500" max="10500" width="21" style="62" customWidth="1"/>
    <col min="10501" max="10501" width="23.5546875" style="62" customWidth="1"/>
    <col min="10502" max="10502" width="5.88671875" style="62" customWidth="1"/>
    <col min="10503" max="10503" width="6.6640625" style="62" customWidth="1"/>
    <col min="10504" max="10504" width="6.109375" style="62" customWidth="1"/>
    <col min="10505" max="10505" width="5.33203125" style="62" customWidth="1"/>
    <col min="10506" max="10506" width="6.33203125" style="62" customWidth="1"/>
    <col min="10507" max="10507" width="5.44140625" style="62" customWidth="1"/>
    <col min="10508" max="10508" width="8" style="62" customWidth="1"/>
    <col min="10509" max="10509" width="7.44140625" style="62" customWidth="1"/>
    <col min="10510" max="10510" width="9.33203125" style="62" customWidth="1"/>
    <col min="10511" max="10752" width="9.109375" style="62"/>
    <col min="10753" max="10753" width="37" style="62" customWidth="1"/>
    <col min="10754" max="10754" width="9.6640625" style="62" customWidth="1"/>
    <col min="10755" max="10755" width="6.5546875" style="62" customWidth="1"/>
    <col min="10756" max="10756" width="21" style="62" customWidth="1"/>
    <col min="10757" max="10757" width="23.5546875" style="62" customWidth="1"/>
    <col min="10758" max="10758" width="5.88671875" style="62" customWidth="1"/>
    <col min="10759" max="10759" width="6.6640625" style="62" customWidth="1"/>
    <col min="10760" max="10760" width="6.109375" style="62" customWidth="1"/>
    <col min="10761" max="10761" width="5.33203125" style="62" customWidth="1"/>
    <col min="10762" max="10762" width="6.33203125" style="62" customWidth="1"/>
    <col min="10763" max="10763" width="5.44140625" style="62" customWidth="1"/>
    <col min="10764" max="10764" width="8" style="62" customWidth="1"/>
    <col min="10765" max="10765" width="7.44140625" style="62" customWidth="1"/>
    <col min="10766" max="10766" width="9.33203125" style="62" customWidth="1"/>
    <col min="10767" max="11008" width="9.109375" style="62"/>
    <col min="11009" max="11009" width="37" style="62" customWidth="1"/>
    <col min="11010" max="11010" width="9.6640625" style="62" customWidth="1"/>
    <col min="11011" max="11011" width="6.5546875" style="62" customWidth="1"/>
    <col min="11012" max="11012" width="21" style="62" customWidth="1"/>
    <col min="11013" max="11013" width="23.5546875" style="62" customWidth="1"/>
    <col min="11014" max="11014" width="5.88671875" style="62" customWidth="1"/>
    <col min="11015" max="11015" width="6.6640625" style="62" customWidth="1"/>
    <col min="11016" max="11016" width="6.109375" style="62" customWidth="1"/>
    <col min="11017" max="11017" width="5.33203125" style="62" customWidth="1"/>
    <col min="11018" max="11018" width="6.33203125" style="62" customWidth="1"/>
    <col min="11019" max="11019" width="5.44140625" style="62" customWidth="1"/>
    <col min="11020" max="11020" width="8" style="62" customWidth="1"/>
    <col min="11021" max="11021" width="7.44140625" style="62" customWidth="1"/>
    <col min="11022" max="11022" width="9.33203125" style="62" customWidth="1"/>
    <col min="11023" max="11264" width="9.109375" style="62"/>
    <col min="11265" max="11265" width="37" style="62" customWidth="1"/>
    <col min="11266" max="11266" width="9.6640625" style="62" customWidth="1"/>
    <col min="11267" max="11267" width="6.5546875" style="62" customWidth="1"/>
    <col min="11268" max="11268" width="21" style="62" customWidth="1"/>
    <col min="11269" max="11269" width="23.5546875" style="62" customWidth="1"/>
    <col min="11270" max="11270" width="5.88671875" style="62" customWidth="1"/>
    <col min="11271" max="11271" width="6.6640625" style="62" customWidth="1"/>
    <col min="11272" max="11272" width="6.109375" style="62" customWidth="1"/>
    <col min="11273" max="11273" width="5.33203125" style="62" customWidth="1"/>
    <col min="11274" max="11274" width="6.33203125" style="62" customWidth="1"/>
    <col min="11275" max="11275" width="5.44140625" style="62" customWidth="1"/>
    <col min="11276" max="11276" width="8" style="62" customWidth="1"/>
    <col min="11277" max="11277" width="7.44140625" style="62" customWidth="1"/>
    <col min="11278" max="11278" width="9.33203125" style="62" customWidth="1"/>
    <col min="11279" max="11520" width="9.109375" style="62"/>
    <col min="11521" max="11521" width="37" style="62" customWidth="1"/>
    <col min="11522" max="11522" width="9.6640625" style="62" customWidth="1"/>
    <col min="11523" max="11523" width="6.5546875" style="62" customWidth="1"/>
    <col min="11524" max="11524" width="21" style="62" customWidth="1"/>
    <col min="11525" max="11525" width="23.5546875" style="62" customWidth="1"/>
    <col min="11526" max="11526" width="5.88671875" style="62" customWidth="1"/>
    <col min="11527" max="11527" width="6.6640625" style="62" customWidth="1"/>
    <col min="11528" max="11528" width="6.109375" style="62" customWidth="1"/>
    <col min="11529" max="11529" width="5.33203125" style="62" customWidth="1"/>
    <col min="11530" max="11530" width="6.33203125" style="62" customWidth="1"/>
    <col min="11531" max="11531" width="5.44140625" style="62" customWidth="1"/>
    <col min="11532" max="11532" width="8" style="62" customWidth="1"/>
    <col min="11533" max="11533" width="7.44140625" style="62" customWidth="1"/>
    <col min="11534" max="11534" width="9.33203125" style="62" customWidth="1"/>
    <col min="11535" max="11776" width="9.109375" style="62"/>
    <col min="11777" max="11777" width="37" style="62" customWidth="1"/>
    <col min="11778" max="11778" width="9.6640625" style="62" customWidth="1"/>
    <col min="11779" max="11779" width="6.5546875" style="62" customWidth="1"/>
    <col min="11780" max="11780" width="21" style="62" customWidth="1"/>
    <col min="11781" max="11781" width="23.5546875" style="62" customWidth="1"/>
    <col min="11782" max="11782" width="5.88671875" style="62" customWidth="1"/>
    <col min="11783" max="11783" width="6.6640625" style="62" customWidth="1"/>
    <col min="11784" max="11784" width="6.109375" style="62" customWidth="1"/>
    <col min="11785" max="11785" width="5.33203125" style="62" customWidth="1"/>
    <col min="11786" max="11786" width="6.33203125" style="62" customWidth="1"/>
    <col min="11787" max="11787" width="5.44140625" style="62" customWidth="1"/>
    <col min="11788" max="11788" width="8" style="62" customWidth="1"/>
    <col min="11789" max="11789" width="7.44140625" style="62" customWidth="1"/>
    <col min="11790" max="11790" width="9.33203125" style="62" customWidth="1"/>
    <col min="11791" max="12032" width="9.109375" style="62"/>
    <col min="12033" max="12033" width="37" style="62" customWidth="1"/>
    <col min="12034" max="12034" width="9.6640625" style="62" customWidth="1"/>
    <col min="12035" max="12035" width="6.5546875" style="62" customWidth="1"/>
    <col min="12036" max="12036" width="21" style="62" customWidth="1"/>
    <col min="12037" max="12037" width="23.5546875" style="62" customWidth="1"/>
    <col min="12038" max="12038" width="5.88671875" style="62" customWidth="1"/>
    <col min="12039" max="12039" width="6.6640625" style="62" customWidth="1"/>
    <col min="12040" max="12040" width="6.109375" style="62" customWidth="1"/>
    <col min="12041" max="12041" width="5.33203125" style="62" customWidth="1"/>
    <col min="12042" max="12042" width="6.33203125" style="62" customWidth="1"/>
    <col min="12043" max="12043" width="5.44140625" style="62" customWidth="1"/>
    <col min="12044" max="12044" width="8" style="62" customWidth="1"/>
    <col min="12045" max="12045" width="7.44140625" style="62" customWidth="1"/>
    <col min="12046" max="12046" width="9.33203125" style="62" customWidth="1"/>
    <col min="12047" max="12288" width="9.109375" style="62"/>
    <col min="12289" max="12289" width="37" style="62" customWidth="1"/>
    <col min="12290" max="12290" width="9.6640625" style="62" customWidth="1"/>
    <col min="12291" max="12291" width="6.5546875" style="62" customWidth="1"/>
    <col min="12292" max="12292" width="21" style="62" customWidth="1"/>
    <col min="12293" max="12293" width="23.5546875" style="62" customWidth="1"/>
    <col min="12294" max="12294" width="5.88671875" style="62" customWidth="1"/>
    <col min="12295" max="12295" width="6.6640625" style="62" customWidth="1"/>
    <col min="12296" max="12296" width="6.109375" style="62" customWidth="1"/>
    <col min="12297" max="12297" width="5.33203125" style="62" customWidth="1"/>
    <col min="12298" max="12298" width="6.33203125" style="62" customWidth="1"/>
    <col min="12299" max="12299" width="5.44140625" style="62" customWidth="1"/>
    <col min="12300" max="12300" width="8" style="62" customWidth="1"/>
    <col min="12301" max="12301" width="7.44140625" style="62" customWidth="1"/>
    <col min="12302" max="12302" width="9.33203125" style="62" customWidth="1"/>
    <col min="12303" max="12544" width="9.109375" style="62"/>
    <col min="12545" max="12545" width="37" style="62" customWidth="1"/>
    <col min="12546" max="12546" width="9.6640625" style="62" customWidth="1"/>
    <col min="12547" max="12547" width="6.5546875" style="62" customWidth="1"/>
    <col min="12548" max="12548" width="21" style="62" customWidth="1"/>
    <col min="12549" max="12549" width="23.5546875" style="62" customWidth="1"/>
    <col min="12550" max="12550" width="5.88671875" style="62" customWidth="1"/>
    <col min="12551" max="12551" width="6.6640625" style="62" customWidth="1"/>
    <col min="12552" max="12552" width="6.109375" style="62" customWidth="1"/>
    <col min="12553" max="12553" width="5.33203125" style="62" customWidth="1"/>
    <col min="12554" max="12554" width="6.33203125" style="62" customWidth="1"/>
    <col min="12555" max="12555" width="5.44140625" style="62" customWidth="1"/>
    <col min="12556" max="12556" width="8" style="62" customWidth="1"/>
    <col min="12557" max="12557" width="7.44140625" style="62" customWidth="1"/>
    <col min="12558" max="12558" width="9.33203125" style="62" customWidth="1"/>
    <col min="12559" max="12800" width="9.109375" style="62"/>
    <col min="12801" max="12801" width="37" style="62" customWidth="1"/>
    <col min="12802" max="12802" width="9.6640625" style="62" customWidth="1"/>
    <col min="12803" max="12803" width="6.5546875" style="62" customWidth="1"/>
    <col min="12804" max="12804" width="21" style="62" customWidth="1"/>
    <col min="12805" max="12805" width="23.5546875" style="62" customWidth="1"/>
    <col min="12806" max="12806" width="5.88671875" style="62" customWidth="1"/>
    <col min="12807" max="12807" width="6.6640625" style="62" customWidth="1"/>
    <col min="12808" max="12808" width="6.109375" style="62" customWidth="1"/>
    <col min="12809" max="12809" width="5.33203125" style="62" customWidth="1"/>
    <col min="12810" max="12810" width="6.33203125" style="62" customWidth="1"/>
    <col min="12811" max="12811" width="5.44140625" style="62" customWidth="1"/>
    <col min="12812" max="12812" width="8" style="62" customWidth="1"/>
    <col min="12813" max="12813" width="7.44140625" style="62" customWidth="1"/>
    <col min="12814" max="12814" width="9.33203125" style="62" customWidth="1"/>
    <col min="12815" max="13056" width="9.109375" style="62"/>
    <col min="13057" max="13057" width="37" style="62" customWidth="1"/>
    <col min="13058" max="13058" width="9.6640625" style="62" customWidth="1"/>
    <col min="13059" max="13059" width="6.5546875" style="62" customWidth="1"/>
    <col min="13060" max="13060" width="21" style="62" customWidth="1"/>
    <col min="13061" max="13061" width="23.5546875" style="62" customWidth="1"/>
    <col min="13062" max="13062" width="5.88671875" style="62" customWidth="1"/>
    <col min="13063" max="13063" width="6.6640625" style="62" customWidth="1"/>
    <col min="13064" max="13064" width="6.109375" style="62" customWidth="1"/>
    <col min="13065" max="13065" width="5.33203125" style="62" customWidth="1"/>
    <col min="13066" max="13066" width="6.33203125" style="62" customWidth="1"/>
    <col min="13067" max="13067" width="5.44140625" style="62" customWidth="1"/>
    <col min="13068" max="13068" width="8" style="62" customWidth="1"/>
    <col min="13069" max="13069" width="7.44140625" style="62" customWidth="1"/>
    <col min="13070" max="13070" width="9.33203125" style="62" customWidth="1"/>
    <col min="13071" max="13312" width="9.109375" style="62"/>
    <col min="13313" max="13313" width="37" style="62" customWidth="1"/>
    <col min="13314" max="13314" width="9.6640625" style="62" customWidth="1"/>
    <col min="13315" max="13315" width="6.5546875" style="62" customWidth="1"/>
    <col min="13316" max="13316" width="21" style="62" customWidth="1"/>
    <col min="13317" max="13317" width="23.5546875" style="62" customWidth="1"/>
    <col min="13318" max="13318" width="5.88671875" style="62" customWidth="1"/>
    <col min="13319" max="13319" width="6.6640625" style="62" customWidth="1"/>
    <col min="13320" max="13320" width="6.109375" style="62" customWidth="1"/>
    <col min="13321" max="13321" width="5.33203125" style="62" customWidth="1"/>
    <col min="13322" max="13322" width="6.33203125" style="62" customWidth="1"/>
    <col min="13323" max="13323" width="5.44140625" style="62" customWidth="1"/>
    <col min="13324" max="13324" width="8" style="62" customWidth="1"/>
    <col min="13325" max="13325" width="7.44140625" style="62" customWidth="1"/>
    <col min="13326" max="13326" width="9.33203125" style="62" customWidth="1"/>
    <col min="13327" max="13568" width="9.109375" style="62"/>
    <col min="13569" max="13569" width="37" style="62" customWidth="1"/>
    <col min="13570" max="13570" width="9.6640625" style="62" customWidth="1"/>
    <col min="13571" max="13571" width="6.5546875" style="62" customWidth="1"/>
    <col min="13572" max="13572" width="21" style="62" customWidth="1"/>
    <col min="13573" max="13573" width="23.5546875" style="62" customWidth="1"/>
    <col min="13574" max="13574" width="5.88671875" style="62" customWidth="1"/>
    <col min="13575" max="13575" width="6.6640625" style="62" customWidth="1"/>
    <col min="13576" max="13576" width="6.109375" style="62" customWidth="1"/>
    <col min="13577" max="13577" width="5.33203125" style="62" customWidth="1"/>
    <col min="13578" max="13578" width="6.33203125" style="62" customWidth="1"/>
    <col min="13579" max="13579" width="5.44140625" style="62" customWidth="1"/>
    <col min="13580" max="13580" width="8" style="62" customWidth="1"/>
    <col min="13581" max="13581" width="7.44140625" style="62" customWidth="1"/>
    <col min="13582" max="13582" width="9.33203125" style="62" customWidth="1"/>
    <col min="13583" max="13824" width="9.109375" style="62"/>
    <col min="13825" max="13825" width="37" style="62" customWidth="1"/>
    <col min="13826" max="13826" width="9.6640625" style="62" customWidth="1"/>
    <col min="13827" max="13827" width="6.5546875" style="62" customWidth="1"/>
    <col min="13828" max="13828" width="21" style="62" customWidth="1"/>
    <col min="13829" max="13829" width="23.5546875" style="62" customWidth="1"/>
    <col min="13830" max="13830" width="5.88671875" style="62" customWidth="1"/>
    <col min="13831" max="13831" width="6.6640625" style="62" customWidth="1"/>
    <col min="13832" max="13832" width="6.109375" style="62" customWidth="1"/>
    <col min="13833" max="13833" width="5.33203125" style="62" customWidth="1"/>
    <col min="13834" max="13834" width="6.33203125" style="62" customWidth="1"/>
    <col min="13835" max="13835" width="5.44140625" style="62" customWidth="1"/>
    <col min="13836" max="13836" width="8" style="62" customWidth="1"/>
    <col min="13837" max="13837" width="7.44140625" style="62" customWidth="1"/>
    <col min="13838" max="13838" width="9.33203125" style="62" customWidth="1"/>
    <col min="13839" max="14080" width="9.109375" style="62"/>
    <col min="14081" max="14081" width="37" style="62" customWidth="1"/>
    <col min="14082" max="14082" width="9.6640625" style="62" customWidth="1"/>
    <col min="14083" max="14083" width="6.5546875" style="62" customWidth="1"/>
    <col min="14084" max="14084" width="21" style="62" customWidth="1"/>
    <col min="14085" max="14085" width="23.5546875" style="62" customWidth="1"/>
    <col min="14086" max="14086" width="5.88671875" style="62" customWidth="1"/>
    <col min="14087" max="14087" width="6.6640625" style="62" customWidth="1"/>
    <col min="14088" max="14088" width="6.109375" style="62" customWidth="1"/>
    <col min="14089" max="14089" width="5.33203125" style="62" customWidth="1"/>
    <col min="14090" max="14090" width="6.33203125" style="62" customWidth="1"/>
    <col min="14091" max="14091" width="5.44140625" style="62" customWidth="1"/>
    <col min="14092" max="14092" width="8" style="62" customWidth="1"/>
    <col min="14093" max="14093" width="7.44140625" style="62" customWidth="1"/>
    <col min="14094" max="14094" width="9.33203125" style="62" customWidth="1"/>
    <col min="14095" max="14336" width="9.109375" style="62"/>
    <col min="14337" max="14337" width="37" style="62" customWidth="1"/>
    <col min="14338" max="14338" width="9.6640625" style="62" customWidth="1"/>
    <col min="14339" max="14339" width="6.5546875" style="62" customWidth="1"/>
    <col min="14340" max="14340" width="21" style="62" customWidth="1"/>
    <col min="14341" max="14341" width="23.5546875" style="62" customWidth="1"/>
    <col min="14342" max="14342" width="5.88671875" style="62" customWidth="1"/>
    <col min="14343" max="14343" width="6.6640625" style="62" customWidth="1"/>
    <col min="14344" max="14344" width="6.109375" style="62" customWidth="1"/>
    <col min="14345" max="14345" width="5.33203125" style="62" customWidth="1"/>
    <col min="14346" max="14346" width="6.33203125" style="62" customWidth="1"/>
    <col min="14347" max="14347" width="5.44140625" style="62" customWidth="1"/>
    <col min="14348" max="14348" width="8" style="62" customWidth="1"/>
    <col min="14349" max="14349" width="7.44140625" style="62" customWidth="1"/>
    <col min="14350" max="14350" width="9.33203125" style="62" customWidth="1"/>
    <col min="14351" max="14592" width="9.109375" style="62"/>
    <col min="14593" max="14593" width="37" style="62" customWidth="1"/>
    <col min="14594" max="14594" width="9.6640625" style="62" customWidth="1"/>
    <col min="14595" max="14595" width="6.5546875" style="62" customWidth="1"/>
    <col min="14596" max="14596" width="21" style="62" customWidth="1"/>
    <col min="14597" max="14597" width="23.5546875" style="62" customWidth="1"/>
    <col min="14598" max="14598" width="5.88671875" style="62" customWidth="1"/>
    <col min="14599" max="14599" width="6.6640625" style="62" customWidth="1"/>
    <col min="14600" max="14600" width="6.109375" style="62" customWidth="1"/>
    <col min="14601" max="14601" width="5.33203125" style="62" customWidth="1"/>
    <col min="14602" max="14602" width="6.33203125" style="62" customWidth="1"/>
    <col min="14603" max="14603" width="5.44140625" style="62" customWidth="1"/>
    <col min="14604" max="14604" width="8" style="62" customWidth="1"/>
    <col min="14605" max="14605" width="7.44140625" style="62" customWidth="1"/>
    <col min="14606" max="14606" width="9.33203125" style="62" customWidth="1"/>
    <col min="14607" max="14848" width="9.109375" style="62"/>
    <col min="14849" max="14849" width="37" style="62" customWidth="1"/>
    <col min="14850" max="14850" width="9.6640625" style="62" customWidth="1"/>
    <col min="14851" max="14851" width="6.5546875" style="62" customWidth="1"/>
    <col min="14852" max="14852" width="21" style="62" customWidth="1"/>
    <col min="14853" max="14853" width="23.5546875" style="62" customWidth="1"/>
    <col min="14854" max="14854" width="5.88671875" style="62" customWidth="1"/>
    <col min="14855" max="14855" width="6.6640625" style="62" customWidth="1"/>
    <col min="14856" max="14856" width="6.109375" style="62" customWidth="1"/>
    <col min="14857" max="14857" width="5.33203125" style="62" customWidth="1"/>
    <col min="14858" max="14858" width="6.33203125" style="62" customWidth="1"/>
    <col min="14859" max="14859" width="5.44140625" style="62" customWidth="1"/>
    <col min="14860" max="14860" width="8" style="62" customWidth="1"/>
    <col min="14861" max="14861" width="7.44140625" style="62" customWidth="1"/>
    <col min="14862" max="14862" width="9.33203125" style="62" customWidth="1"/>
    <col min="14863" max="15104" width="9.109375" style="62"/>
    <col min="15105" max="15105" width="37" style="62" customWidth="1"/>
    <col min="15106" max="15106" width="9.6640625" style="62" customWidth="1"/>
    <col min="15107" max="15107" width="6.5546875" style="62" customWidth="1"/>
    <col min="15108" max="15108" width="21" style="62" customWidth="1"/>
    <col min="15109" max="15109" width="23.5546875" style="62" customWidth="1"/>
    <col min="15110" max="15110" width="5.88671875" style="62" customWidth="1"/>
    <col min="15111" max="15111" width="6.6640625" style="62" customWidth="1"/>
    <col min="15112" max="15112" width="6.109375" style="62" customWidth="1"/>
    <col min="15113" max="15113" width="5.33203125" style="62" customWidth="1"/>
    <col min="15114" max="15114" width="6.33203125" style="62" customWidth="1"/>
    <col min="15115" max="15115" width="5.44140625" style="62" customWidth="1"/>
    <col min="15116" max="15116" width="8" style="62" customWidth="1"/>
    <col min="15117" max="15117" width="7.44140625" style="62" customWidth="1"/>
    <col min="15118" max="15118" width="9.33203125" style="62" customWidth="1"/>
    <col min="15119" max="15360" width="9.109375" style="62"/>
    <col min="15361" max="15361" width="37" style="62" customWidth="1"/>
    <col min="15362" max="15362" width="9.6640625" style="62" customWidth="1"/>
    <col min="15363" max="15363" width="6.5546875" style="62" customWidth="1"/>
    <col min="15364" max="15364" width="21" style="62" customWidth="1"/>
    <col min="15365" max="15365" width="23.5546875" style="62" customWidth="1"/>
    <col min="15366" max="15366" width="5.88671875" style="62" customWidth="1"/>
    <col min="15367" max="15367" width="6.6640625" style="62" customWidth="1"/>
    <col min="15368" max="15368" width="6.109375" style="62" customWidth="1"/>
    <col min="15369" max="15369" width="5.33203125" style="62" customWidth="1"/>
    <col min="15370" max="15370" width="6.33203125" style="62" customWidth="1"/>
    <col min="15371" max="15371" width="5.44140625" style="62" customWidth="1"/>
    <col min="15372" max="15372" width="8" style="62" customWidth="1"/>
    <col min="15373" max="15373" width="7.44140625" style="62" customWidth="1"/>
    <col min="15374" max="15374" width="9.33203125" style="62" customWidth="1"/>
    <col min="15375" max="15616" width="9.109375" style="62"/>
    <col min="15617" max="15617" width="37" style="62" customWidth="1"/>
    <col min="15618" max="15618" width="9.6640625" style="62" customWidth="1"/>
    <col min="15619" max="15619" width="6.5546875" style="62" customWidth="1"/>
    <col min="15620" max="15620" width="21" style="62" customWidth="1"/>
    <col min="15621" max="15621" width="23.5546875" style="62" customWidth="1"/>
    <col min="15622" max="15622" width="5.88671875" style="62" customWidth="1"/>
    <col min="15623" max="15623" width="6.6640625" style="62" customWidth="1"/>
    <col min="15624" max="15624" width="6.109375" style="62" customWidth="1"/>
    <col min="15625" max="15625" width="5.33203125" style="62" customWidth="1"/>
    <col min="15626" max="15626" width="6.33203125" style="62" customWidth="1"/>
    <col min="15627" max="15627" width="5.44140625" style="62" customWidth="1"/>
    <col min="15628" max="15628" width="8" style="62" customWidth="1"/>
    <col min="15629" max="15629" width="7.44140625" style="62" customWidth="1"/>
    <col min="15630" max="15630" width="9.33203125" style="62" customWidth="1"/>
    <col min="15631" max="15872" width="9.109375" style="62"/>
    <col min="15873" max="15873" width="37" style="62" customWidth="1"/>
    <col min="15874" max="15874" width="9.6640625" style="62" customWidth="1"/>
    <col min="15875" max="15875" width="6.5546875" style="62" customWidth="1"/>
    <col min="15876" max="15876" width="21" style="62" customWidth="1"/>
    <col min="15877" max="15877" width="23.5546875" style="62" customWidth="1"/>
    <col min="15878" max="15878" width="5.88671875" style="62" customWidth="1"/>
    <col min="15879" max="15879" width="6.6640625" style="62" customWidth="1"/>
    <col min="15880" max="15880" width="6.109375" style="62" customWidth="1"/>
    <col min="15881" max="15881" width="5.33203125" style="62" customWidth="1"/>
    <col min="15882" max="15882" width="6.33203125" style="62" customWidth="1"/>
    <col min="15883" max="15883" width="5.44140625" style="62" customWidth="1"/>
    <col min="15884" max="15884" width="8" style="62" customWidth="1"/>
    <col min="15885" max="15885" width="7.44140625" style="62" customWidth="1"/>
    <col min="15886" max="15886" width="9.33203125" style="62" customWidth="1"/>
    <col min="15887" max="16128" width="9.109375" style="62"/>
    <col min="16129" max="16129" width="37" style="62" customWidth="1"/>
    <col min="16130" max="16130" width="9.6640625" style="62" customWidth="1"/>
    <col min="16131" max="16131" width="6.5546875" style="62" customWidth="1"/>
    <col min="16132" max="16132" width="21" style="62" customWidth="1"/>
    <col min="16133" max="16133" width="23.5546875" style="62" customWidth="1"/>
    <col min="16134" max="16134" width="5.88671875" style="62" customWidth="1"/>
    <col min="16135" max="16135" width="6.6640625" style="62" customWidth="1"/>
    <col min="16136" max="16136" width="6.109375" style="62" customWidth="1"/>
    <col min="16137" max="16137" width="5.33203125" style="62" customWidth="1"/>
    <col min="16138" max="16138" width="6.33203125" style="62" customWidth="1"/>
    <col min="16139" max="16139" width="5.44140625" style="62" customWidth="1"/>
    <col min="16140" max="16140" width="8" style="62" customWidth="1"/>
    <col min="16141" max="16141" width="7.44140625" style="62" customWidth="1"/>
    <col min="16142" max="16142" width="9.33203125" style="62" customWidth="1"/>
    <col min="16143" max="16384" width="9.109375" style="62"/>
  </cols>
  <sheetData>
    <row r="1" spans="1:17" ht="13.5" hidden="1" customHeight="1">
      <c r="L1" s="601"/>
      <c r="M1" s="601"/>
      <c r="N1" s="117"/>
    </row>
    <row r="2" spans="1:17" s="207" customFormat="1" ht="18" customHeight="1">
      <c r="K2" s="168" t="s">
        <v>64</v>
      </c>
      <c r="M2" s="168"/>
      <c r="N2" s="168"/>
    </row>
    <row r="3" spans="1:17" s="207" customFormat="1" ht="51.75" customHeight="1">
      <c r="B3" s="56"/>
      <c r="C3" s="56"/>
      <c r="E3" s="209"/>
      <c r="F3" s="56"/>
      <c r="G3" s="56"/>
      <c r="H3" s="56"/>
      <c r="I3" s="56"/>
      <c r="J3" s="56"/>
      <c r="K3" s="509" t="s">
        <v>264</v>
      </c>
      <c r="L3" s="509"/>
      <c r="M3" s="509"/>
      <c r="N3" s="509"/>
      <c r="O3" s="212"/>
      <c r="Q3" s="171"/>
    </row>
    <row r="4" spans="1:17" s="207" customFormat="1" ht="15.75" customHeight="1">
      <c r="B4" s="56"/>
      <c r="C4" s="56"/>
      <c r="E4" s="209"/>
      <c r="F4" s="56"/>
      <c r="G4" s="56"/>
      <c r="H4" s="56"/>
      <c r="I4" s="56"/>
      <c r="J4" s="56"/>
      <c r="K4" s="56"/>
      <c r="L4" s="208"/>
      <c r="M4" s="213"/>
      <c r="N4" s="208"/>
    </row>
    <row r="5" spans="1:17" s="214" customFormat="1" ht="29.25" customHeight="1" thickBot="1">
      <c r="A5" s="508" t="s">
        <v>261</v>
      </c>
      <c r="B5" s="508"/>
      <c r="C5" s="508"/>
      <c r="D5" s="508"/>
      <c r="E5" s="508"/>
      <c r="F5" s="508"/>
      <c r="G5" s="508"/>
      <c r="H5" s="508"/>
      <c r="I5" s="508"/>
      <c r="J5" s="508"/>
      <c r="K5" s="508"/>
      <c r="L5" s="508"/>
      <c r="M5" s="508"/>
      <c r="N5" s="508"/>
    </row>
    <row r="6" spans="1:17" s="59" customFormat="1" ht="24" customHeight="1" thickBot="1">
      <c r="A6" s="525" t="s">
        <v>0</v>
      </c>
      <c r="B6" s="527" t="s">
        <v>65</v>
      </c>
      <c r="C6" s="525" t="s">
        <v>66</v>
      </c>
      <c r="D6" s="111" t="s">
        <v>260</v>
      </c>
      <c r="E6" s="112" t="s">
        <v>3</v>
      </c>
      <c r="F6" s="489" t="s">
        <v>68</v>
      </c>
      <c r="G6" s="514"/>
      <c r="H6" s="514"/>
      <c r="I6" s="514"/>
      <c r="J6" s="490"/>
      <c r="K6" s="529" t="s">
        <v>4</v>
      </c>
      <c r="L6" s="527" t="s">
        <v>5</v>
      </c>
      <c r="M6" s="527" t="s">
        <v>6</v>
      </c>
      <c r="N6" s="527" t="s">
        <v>8</v>
      </c>
    </row>
    <row r="7" spans="1:17" ht="26.25" customHeight="1" thickBot="1">
      <c r="A7" s="526"/>
      <c r="B7" s="528"/>
      <c r="C7" s="526"/>
      <c r="D7" s="489" t="s">
        <v>69</v>
      </c>
      <c r="E7" s="490"/>
      <c r="F7" s="60" t="s">
        <v>10</v>
      </c>
      <c r="G7" s="60" t="s">
        <v>133</v>
      </c>
      <c r="H7" s="113" t="s">
        <v>70</v>
      </c>
      <c r="I7" s="60" t="s">
        <v>12</v>
      </c>
      <c r="J7" s="60" t="s">
        <v>13</v>
      </c>
      <c r="K7" s="530"/>
      <c r="L7" s="528"/>
      <c r="M7" s="528"/>
      <c r="N7" s="528"/>
    </row>
    <row r="8" spans="1:17" s="114" customFormat="1" ht="6.6" customHeight="1">
      <c r="A8" s="602"/>
      <c r="B8" s="602"/>
      <c r="C8" s="602"/>
      <c r="D8" s="602"/>
      <c r="E8" s="602"/>
      <c r="F8" s="602"/>
      <c r="G8" s="602"/>
      <c r="H8" s="602"/>
      <c r="I8" s="602"/>
      <c r="J8" s="602"/>
      <c r="K8" s="602"/>
      <c r="L8" s="602"/>
      <c r="M8" s="602"/>
      <c r="N8" s="115"/>
    </row>
    <row r="9" spans="1:17" ht="18" customHeight="1">
      <c r="A9" s="584" t="s">
        <v>259</v>
      </c>
      <c r="B9" s="584"/>
      <c r="C9" s="584"/>
      <c r="D9" s="584"/>
      <c r="E9" s="584"/>
      <c r="F9" s="584"/>
      <c r="G9" s="584"/>
      <c r="H9" s="584"/>
      <c r="I9" s="584"/>
      <c r="J9" s="584"/>
      <c r="K9" s="584"/>
      <c r="L9" s="584"/>
      <c r="M9" s="584"/>
      <c r="N9" s="584"/>
    </row>
    <row r="10" spans="1:17" s="110" customFormat="1" ht="21" customHeight="1">
      <c r="A10" s="584" t="s">
        <v>541</v>
      </c>
      <c r="B10" s="584"/>
      <c r="C10" s="584"/>
      <c r="D10" s="584"/>
      <c r="E10" s="584"/>
      <c r="F10" s="584"/>
      <c r="G10" s="584"/>
      <c r="H10" s="584"/>
      <c r="I10" s="584"/>
      <c r="J10" s="584"/>
      <c r="K10" s="584"/>
      <c r="L10" s="584"/>
      <c r="M10" s="584"/>
      <c r="N10" s="584"/>
    </row>
    <row r="11" spans="1:17" s="71" customFormat="1" ht="31.2" customHeight="1">
      <c r="A11" s="521" t="s">
        <v>134</v>
      </c>
      <c r="B11" s="521"/>
      <c r="C11" s="521"/>
      <c r="D11" s="521"/>
      <c r="E11" s="521"/>
      <c r="F11" s="521"/>
      <c r="G11" s="521"/>
      <c r="H11" s="521"/>
      <c r="I11" s="521"/>
      <c r="J11" s="521"/>
      <c r="K11" s="521"/>
      <c r="L11" s="521"/>
      <c r="M11" s="521"/>
      <c r="N11" s="72"/>
    </row>
    <row r="12" spans="1:17" s="266" customFormat="1" ht="15.6">
      <c r="A12" s="599" t="s">
        <v>129</v>
      </c>
      <c r="B12" s="600"/>
      <c r="C12" s="600"/>
      <c r="D12" s="600"/>
      <c r="E12" s="600"/>
      <c r="F12" s="600"/>
      <c r="G12" s="600"/>
      <c r="H12" s="600"/>
      <c r="I12" s="600"/>
      <c r="J12" s="600"/>
      <c r="K12" s="600"/>
      <c r="L12" s="600"/>
      <c r="M12" s="600"/>
      <c r="N12" s="600"/>
      <c r="P12" s="267"/>
    </row>
    <row r="13" spans="1:17" s="463" customFormat="1" ht="49.8" customHeight="1">
      <c r="A13" s="464" t="s">
        <v>516</v>
      </c>
      <c r="B13" s="94" t="s">
        <v>50</v>
      </c>
      <c r="C13" s="274">
        <v>3</v>
      </c>
      <c r="D13" s="473" t="s">
        <v>517</v>
      </c>
      <c r="E13" s="94" t="s">
        <v>518</v>
      </c>
      <c r="F13" s="274">
        <v>60</v>
      </c>
      <c r="G13" s="274">
        <v>6</v>
      </c>
      <c r="H13" s="274">
        <v>16</v>
      </c>
      <c r="I13" s="274"/>
      <c r="J13" s="274">
        <f>SUM(F13:I13)</f>
        <v>82</v>
      </c>
      <c r="K13" s="274" t="s">
        <v>15</v>
      </c>
      <c r="L13" s="274">
        <v>3401280</v>
      </c>
      <c r="M13" s="274">
        <f>SUM(C13*J13)</f>
        <v>246</v>
      </c>
      <c r="N13" s="466"/>
      <c r="O13" s="461"/>
      <c r="P13" s="462"/>
    </row>
    <row r="14" spans="1:17" s="270" customFormat="1" ht="16.2" customHeight="1">
      <c r="A14" s="539" t="s">
        <v>519</v>
      </c>
      <c r="B14" s="539"/>
      <c r="C14" s="539"/>
      <c r="D14" s="539"/>
      <c r="E14" s="539"/>
      <c r="F14" s="539"/>
      <c r="G14" s="539"/>
      <c r="H14" s="539"/>
      <c r="I14" s="539"/>
      <c r="J14" s="539"/>
      <c r="K14" s="539"/>
      <c r="L14" s="539"/>
      <c r="M14" s="539"/>
      <c r="N14" s="539"/>
      <c r="O14" s="268"/>
      <c r="P14" s="269"/>
    </row>
    <row r="15" spans="1:17" s="463" customFormat="1" ht="46.2" customHeight="1">
      <c r="A15" s="464" t="s">
        <v>520</v>
      </c>
      <c r="B15" s="94" t="s">
        <v>78</v>
      </c>
      <c r="C15" s="274">
        <v>3</v>
      </c>
      <c r="D15" s="473" t="s">
        <v>521</v>
      </c>
      <c r="E15" s="94" t="s">
        <v>518</v>
      </c>
      <c r="F15" s="274">
        <v>120</v>
      </c>
      <c r="G15" s="274">
        <v>40</v>
      </c>
      <c r="H15" s="274">
        <v>20</v>
      </c>
      <c r="I15" s="274"/>
      <c r="J15" s="274">
        <f>SUM(F15:I15)</f>
        <v>180</v>
      </c>
      <c r="K15" s="274" t="s">
        <v>15</v>
      </c>
      <c r="L15" s="274">
        <v>3401280</v>
      </c>
      <c r="M15" s="274">
        <f>SUM(C15*J15)</f>
        <v>540</v>
      </c>
      <c r="N15" s="466"/>
      <c r="O15" s="461"/>
      <c r="P15" s="462"/>
    </row>
    <row r="16" spans="1:17" s="270" customFormat="1" ht="16.2" customHeight="1">
      <c r="A16" s="539" t="s">
        <v>33</v>
      </c>
      <c r="B16" s="539"/>
      <c r="C16" s="539"/>
      <c r="D16" s="539"/>
      <c r="E16" s="539"/>
      <c r="F16" s="539"/>
      <c r="G16" s="539"/>
      <c r="H16" s="539"/>
      <c r="I16" s="539"/>
      <c r="J16" s="539"/>
      <c r="K16" s="539"/>
      <c r="L16" s="539"/>
      <c r="M16" s="539"/>
      <c r="N16" s="539"/>
      <c r="O16" s="268"/>
      <c r="P16" s="269"/>
    </row>
    <row r="17" spans="1:16" s="463" customFormat="1" ht="49.8" customHeight="1">
      <c r="A17" s="464" t="s">
        <v>522</v>
      </c>
      <c r="B17" s="94" t="s">
        <v>61</v>
      </c>
      <c r="C17" s="274">
        <v>3</v>
      </c>
      <c r="D17" s="465" t="s">
        <v>517</v>
      </c>
      <c r="E17" s="94" t="s">
        <v>518</v>
      </c>
      <c r="F17" s="274">
        <v>130</v>
      </c>
      <c r="G17" s="274">
        <v>13</v>
      </c>
      <c r="H17" s="274">
        <v>25</v>
      </c>
      <c r="I17" s="274"/>
      <c r="J17" s="274">
        <f>SUM(F17:I17)</f>
        <v>168</v>
      </c>
      <c r="K17" s="274" t="s">
        <v>15</v>
      </c>
      <c r="L17" s="274">
        <v>3401280</v>
      </c>
      <c r="M17" s="274">
        <f>SUM(C17*J17)</f>
        <v>504</v>
      </c>
      <c r="N17" s="466"/>
      <c r="O17" s="461"/>
      <c r="P17" s="462"/>
    </row>
    <row r="18" spans="1:16" s="270" customFormat="1" ht="16.2" customHeight="1">
      <c r="A18" s="539" t="s">
        <v>130</v>
      </c>
      <c r="B18" s="539"/>
      <c r="C18" s="539"/>
      <c r="D18" s="539"/>
      <c r="E18" s="539"/>
      <c r="F18" s="539"/>
      <c r="G18" s="539"/>
      <c r="H18" s="539"/>
      <c r="I18" s="539"/>
      <c r="J18" s="539"/>
      <c r="K18" s="539"/>
      <c r="L18" s="539"/>
      <c r="M18" s="539"/>
      <c r="N18" s="539"/>
      <c r="O18" s="268"/>
      <c r="P18" s="269"/>
    </row>
    <row r="19" spans="1:16" s="463" customFormat="1" ht="88.8" customHeight="1">
      <c r="A19" s="464" t="s">
        <v>523</v>
      </c>
      <c r="B19" s="94" t="s">
        <v>159</v>
      </c>
      <c r="C19" s="274">
        <v>3</v>
      </c>
      <c r="D19" s="473" t="s">
        <v>524</v>
      </c>
      <c r="E19" s="94" t="s">
        <v>518</v>
      </c>
      <c r="F19" s="274">
        <v>120</v>
      </c>
      <c r="G19" s="274">
        <v>40</v>
      </c>
      <c r="H19" s="274">
        <v>23</v>
      </c>
      <c r="I19" s="274"/>
      <c r="J19" s="274">
        <f>SUM(F19:I19)</f>
        <v>183</v>
      </c>
      <c r="K19" s="274" t="s">
        <v>15</v>
      </c>
      <c r="L19" s="274">
        <v>3401280</v>
      </c>
      <c r="M19" s="274">
        <f>SUM(C19*J19)</f>
        <v>549</v>
      </c>
      <c r="N19" s="466"/>
      <c r="O19" s="461"/>
      <c r="P19" s="462"/>
    </row>
    <row r="20" spans="1:16" s="270" customFormat="1" ht="16.2" customHeight="1">
      <c r="A20" s="539" t="s">
        <v>125</v>
      </c>
      <c r="B20" s="539"/>
      <c r="C20" s="539"/>
      <c r="D20" s="539"/>
      <c r="E20" s="539"/>
      <c r="F20" s="539"/>
      <c r="G20" s="539"/>
      <c r="H20" s="539"/>
      <c r="I20" s="539"/>
      <c r="J20" s="539"/>
      <c r="K20" s="539"/>
      <c r="L20" s="539"/>
      <c r="M20" s="539"/>
      <c r="N20" s="539"/>
      <c r="O20" s="268"/>
      <c r="P20" s="269"/>
    </row>
    <row r="21" spans="1:16" s="463" customFormat="1" ht="59.4" customHeight="1">
      <c r="A21" s="468" t="s">
        <v>525</v>
      </c>
      <c r="B21" s="469" t="s">
        <v>45</v>
      </c>
      <c r="C21" s="470">
        <v>4</v>
      </c>
      <c r="D21" s="474" t="s">
        <v>526</v>
      </c>
      <c r="E21" s="469" t="s">
        <v>518</v>
      </c>
      <c r="F21" s="470">
        <v>81</v>
      </c>
      <c r="G21" s="470">
        <v>18</v>
      </c>
      <c r="H21" s="470">
        <v>21</v>
      </c>
      <c r="I21" s="470"/>
      <c r="J21" s="470">
        <f>SUM(F21:I21)</f>
        <v>120</v>
      </c>
      <c r="K21" s="470" t="s">
        <v>15</v>
      </c>
      <c r="L21" s="470">
        <v>3401280</v>
      </c>
      <c r="M21" s="470">
        <f>SUM(C21*J21)</f>
        <v>480</v>
      </c>
      <c r="N21" s="471"/>
      <c r="O21" s="461"/>
      <c r="P21" s="462"/>
    </row>
    <row r="22" spans="1:16" s="120" customFormat="1" ht="13.8">
      <c r="A22" s="425" t="s">
        <v>234</v>
      </c>
      <c r="B22" s="118"/>
      <c r="C22" s="118">
        <f>SUM(C21,C19,C17,C15,C13)</f>
        <v>16</v>
      </c>
      <c r="D22" s="118"/>
      <c r="E22" s="118"/>
      <c r="F22" s="118">
        <f>SUM(F21,F19,F17,F15,F13)</f>
        <v>511</v>
      </c>
      <c r="G22" s="118">
        <f>SUM(G21,G19,G17,G15,G13)</f>
        <v>117</v>
      </c>
      <c r="H22" s="118">
        <f>SUM(H21,H19,H17,H15,H13)</f>
        <v>105</v>
      </c>
      <c r="I22" s="118"/>
      <c r="J22" s="118">
        <f>SUM(F22:I22)</f>
        <v>733</v>
      </c>
      <c r="K22" s="118"/>
      <c r="L22" s="118"/>
      <c r="M22" s="118">
        <f>SUM(M21,M19,M17,M15,M13)</f>
        <v>2319</v>
      </c>
      <c r="N22" s="472"/>
      <c r="O22" s="119"/>
    </row>
    <row r="23" spans="1:16" s="120" customFormat="1" ht="52.2" customHeight="1" thickBot="1">
      <c r="A23" s="593" t="s">
        <v>190</v>
      </c>
      <c r="B23" s="594"/>
      <c r="C23" s="594"/>
      <c r="D23" s="594"/>
      <c r="E23" s="594"/>
      <c r="F23" s="594"/>
      <c r="G23" s="594"/>
      <c r="H23" s="594"/>
      <c r="I23" s="594"/>
      <c r="J23" s="594"/>
      <c r="K23" s="594"/>
      <c r="L23" s="594"/>
      <c r="M23" s="594"/>
      <c r="N23" s="595"/>
      <c r="O23" s="119"/>
    </row>
    <row r="24" spans="1:16" s="120" customFormat="1" ht="28.8" customHeight="1">
      <c r="A24" s="596" t="s">
        <v>527</v>
      </c>
      <c r="B24" s="597"/>
      <c r="C24" s="597"/>
      <c r="D24" s="597"/>
      <c r="E24" s="597"/>
      <c r="F24" s="597"/>
      <c r="G24" s="597"/>
      <c r="H24" s="597"/>
      <c r="I24" s="597"/>
      <c r="J24" s="597"/>
      <c r="K24" s="597"/>
      <c r="L24" s="597"/>
      <c r="M24" s="597"/>
      <c r="N24" s="598"/>
      <c r="O24" s="119"/>
    </row>
    <row r="25" spans="1:16" s="463" customFormat="1" ht="68.400000000000006" customHeight="1">
      <c r="A25" s="464" t="s">
        <v>528</v>
      </c>
      <c r="B25" s="94"/>
      <c r="C25" s="274"/>
      <c r="D25" s="465"/>
      <c r="E25" s="94"/>
      <c r="F25" s="274"/>
      <c r="G25" s="274"/>
      <c r="H25" s="274"/>
      <c r="I25" s="274"/>
      <c r="J25" s="274"/>
      <c r="K25" s="274"/>
      <c r="L25" s="274"/>
      <c r="M25" s="274"/>
      <c r="N25" s="466"/>
      <c r="O25" s="461"/>
      <c r="P25" s="462"/>
    </row>
    <row r="26" spans="1:16" s="463" customFormat="1" ht="49.8" customHeight="1">
      <c r="A26" s="467" t="s">
        <v>529</v>
      </c>
      <c r="B26" s="94" t="s">
        <v>81</v>
      </c>
      <c r="C26" s="274">
        <v>3</v>
      </c>
      <c r="D26" s="473" t="s">
        <v>530</v>
      </c>
      <c r="E26" s="94" t="s">
        <v>531</v>
      </c>
      <c r="F26" s="274">
        <v>110</v>
      </c>
      <c r="G26" s="274">
        <v>22</v>
      </c>
      <c r="H26" s="274"/>
      <c r="I26" s="274"/>
      <c r="J26" s="274">
        <f>SUM(F26,G26,H26)</f>
        <v>132</v>
      </c>
      <c r="K26" s="274" t="s">
        <v>15</v>
      </c>
      <c r="L26" s="274">
        <v>3401280</v>
      </c>
      <c r="M26" s="274">
        <f>SUM(C26*J26)</f>
        <v>396</v>
      </c>
      <c r="N26" s="466"/>
      <c r="O26" s="461"/>
      <c r="P26" s="462"/>
    </row>
    <row r="27" spans="1:16" s="463" customFormat="1" ht="49.8" customHeight="1">
      <c r="A27" s="467" t="s">
        <v>532</v>
      </c>
      <c r="B27" s="94" t="s">
        <v>45</v>
      </c>
      <c r="C27" s="274">
        <v>2</v>
      </c>
      <c r="D27" s="473" t="s">
        <v>524</v>
      </c>
      <c r="E27" s="94" t="s">
        <v>531</v>
      </c>
      <c r="F27" s="274">
        <v>88</v>
      </c>
      <c r="G27" s="274">
        <v>22</v>
      </c>
      <c r="H27" s="274">
        <v>13</v>
      </c>
      <c r="I27" s="274"/>
      <c r="J27" s="274">
        <f>SUM(F27,G27,H27)</f>
        <v>123</v>
      </c>
      <c r="K27" s="274" t="s">
        <v>15</v>
      </c>
      <c r="L27" s="274">
        <v>3401280</v>
      </c>
      <c r="M27" s="274">
        <f>SUM(C27*J27)</f>
        <v>246</v>
      </c>
      <c r="N27" s="466"/>
      <c r="O27" s="461"/>
      <c r="P27" s="462"/>
    </row>
    <row r="28" spans="1:16" s="463" customFormat="1" ht="49.8" customHeight="1">
      <c r="A28" s="467" t="s">
        <v>533</v>
      </c>
      <c r="B28" s="94" t="s">
        <v>61</v>
      </c>
      <c r="C28" s="274">
        <v>3</v>
      </c>
      <c r="D28" s="473" t="s">
        <v>534</v>
      </c>
      <c r="E28" s="94" t="s">
        <v>531</v>
      </c>
      <c r="F28" s="274">
        <v>88</v>
      </c>
      <c r="G28" s="274">
        <v>22</v>
      </c>
      <c r="H28" s="274">
        <v>30</v>
      </c>
      <c r="I28" s="274"/>
      <c r="J28" s="274">
        <f>SUM(F28,G28,H28)</f>
        <v>140</v>
      </c>
      <c r="K28" s="274" t="s">
        <v>15</v>
      </c>
      <c r="L28" s="274">
        <v>3401280</v>
      </c>
      <c r="M28" s="274">
        <f>SUM(C28*J28)</f>
        <v>420</v>
      </c>
      <c r="N28" s="466"/>
      <c r="O28" s="461"/>
      <c r="P28" s="462"/>
    </row>
    <row r="29" spans="1:16" s="463" customFormat="1" ht="49.8" customHeight="1">
      <c r="A29" s="467" t="s">
        <v>535</v>
      </c>
      <c r="B29" s="94" t="s">
        <v>78</v>
      </c>
      <c r="C29" s="274">
        <v>3</v>
      </c>
      <c r="D29" s="473" t="s">
        <v>517</v>
      </c>
      <c r="E29" s="94" t="s">
        <v>531</v>
      </c>
      <c r="F29" s="274">
        <v>110</v>
      </c>
      <c r="G29" s="274">
        <v>22</v>
      </c>
      <c r="H29" s="274"/>
      <c r="I29" s="274"/>
      <c r="J29" s="274">
        <f>SUM(F29,G29,H29)</f>
        <v>132</v>
      </c>
      <c r="K29" s="274" t="s">
        <v>15</v>
      </c>
      <c r="L29" s="274">
        <v>3401280</v>
      </c>
      <c r="M29" s="274">
        <f>SUM(C29*J29)</f>
        <v>396</v>
      </c>
      <c r="N29" s="466"/>
      <c r="O29" s="461"/>
      <c r="P29" s="462"/>
    </row>
    <row r="30" spans="1:16" s="120" customFormat="1" ht="13.8">
      <c r="A30" s="425" t="s">
        <v>536</v>
      </c>
      <c r="B30" s="118"/>
      <c r="C30" s="118">
        <v>11</v>
      </c>
      <c r="D30" s="118"/>
      <c r="E30" s="118"/>
      <c r="F30" s="118">
        <f>SUM(F26:F29)</f>
        <v>396</v>
      </c>
      <c r="G30" s="118">
        <f>SUM(G26:G29)</f>
        <v>88</v>
      </c>
      <c r="H30" s="118">
        <f>SUM(H26:H29)</f>
        <v>43</v>
      </c>
      <c r="I30" s="118"/>
      <c r="J30" s="118">
        <f>SUM(J26:J29)</f>
        <v>527</v>
      </c>
      <c r="K30" s="118"/>
      <c r="L30" s="118"/>
      <c r="M30" s="118">
        <f>SUM(M26:M29)</f>
        <v>1458</v>
      </c>
      <c r="N30" s="265">
        <f>SUM(N25:N29)</f>
        <v>0</v>
      </c>
      <c r="O30" s="119"/>
    </row>
    <row r="31" spans="1:16" s="463" customFormat="1" ht="150" customHeight="1">
      <c r="A31" s="464" t="s">
        <v>537</v>
      </c>
      <c r="B31" s="94"/>
      <c r="C31" s="274"/>
      <c r="D31" s="465"/>
      <c r="E31" s="94"/>
      <c r="F31" s="274"/>
      <c r="G31" s="274"/>
      <c r="H31" s="274"/>
      <c r="I31" s="274"/>
      <c r="J31" s="274"/>
      <c r="K31" s="274"/>
      <c r="L31" s="274"/>
      <c r="M31" s="274"/>
      <c r="N31" s="466"/>
      <c r="O31" s="461"/>
      <c r="P31" s="462"/>
    </row>
    <row r="32" spans="1:16" s="463" customFormat="1" ht="150.6" customHeight="1">
      <c r="A32" s="467" t="s">
        <v>529</v>
      </c>
      <c r="B32" s="94" t="s">
        <v>81</v>
      </c>
      <c r="C32" s="274">
        <v>3</v>
      </c>
      <c r="D32" s="473" t="s">
        <v>530</v>
      </c>
      <c r="E32" s="94" t="s">
        <v>538</v>
      </c>
      <c r="F32" s="274">
        <v>84</v>
      </c>
      <c r="G32" s="274">
        <v>12</v>
      </c>
      <c r="H32" s="274">
        <v>20</v>
      </c>
      <c r="I32" s="274"/>
      <c r="J32" s="274">
        <v>116</v>
      </c>
      <c r="K32" s="274" t="s">
        <v>15</v>
      </c>
      <c r="L32" s="274">
        <v>3401280</v>
      </c>
      <c r="M32" s="274">
        <f>SUM(C32*J32)</f>
        <v>348</v>
      </c>
      <c r="N32" s="466"/>
      <c r="O32" s="461"/>
      <c r="P32" s="462"/>
    </row>
    <row r="33" spans="1:255" s="463" customFormat="1" ht="150.6" customHeight="1">
      <c r="A33" s="467" t="s">
        <v>532</v>
      </c>
      <c r="B33" s="94" t="s">
        <v>45</v>
      </c>
      <c r="C33" s="274">
        <v>2</v>
      </c>
      <c r="D33" s="473" t="s">
        <v>524</v>
      </c>
      <c r="E33" s="94" t="s">
        <v>538</v>
      </c>
      <c r="F33" s="274">
        <v>72</v>
      </c>
      <c r="G33" s="274">
        <v>12</v>
      </c>
      <c r="H33" s="274"/>
      <c r="I33" s="274"/>
      <c r="J33" s="274">
        <v>84</v>
      </c>
      <c r="K33" s="274" t="s">
        <v>15</v>
      </c>
      <c r="L33" s="274">
        <v>3401280</v>
      </c>
      <c r="M33" s="274">
        <f>SUM(C33*J33)</f>
        <v>168</v>
      </c>
      <c r="N33" s="466"/>
      <c r="O33" s="461"/>
      <c r="P33" s="462"/>
    </row>
    <row r="34" spans="1:255" s="463" customFormat="1" ht="150.6" customHeight="1">
      <c r="A34" s="467" t="s">
        <v>533</v>
      </c>
      <c r="B34" s="94" t="s">
        <v>61</v>
      </c>
      <c r="C34" s="274">
        <v>3</v>
      </c>
      <c r="D34" s="473" t="s">
        <v>534</v>
      </c>
      <c r="E34" s="94" t="s">
        <v>538</v>
      </c>
      <c r="F34" s="274">
        <v>48</v>
      </c>
      <c r="G34" s="274">
        <v>12</v>
      </c>
      <c r="H34" s="274"/>
      <c r="I34" s="274"/>
      <c r="J34" s="274">
        <v>60</v>
      </c>
      <c r="K34" s="274" t="s">
        <v>15</v>
      </c>
      <c r="L34" s="274">
        <v>3401280</v>
      </c>
      <c r="M34" s="274">
        <f>SUM(C34*J34)</f>
        <v>180</v>
      </c>
      <c r="N34" s="466"/>
      <c r="O34" s="461"/>
      <c r="P34" s="462"/>
    </row>
    <row r="35" spans="1:255" s="463" customFormat="1" ht="150.6" customHeight="1">
      <c r="A35" s="467" t="s">
        <v>535</v>
      </c>
      <c r="B35" s="94" t="s">
        <v>78</v>
      </c>
      <c r="C35" s="274">
        <v>3</v>
      </c>
      <c r="D35" s="473" t="s">
        <v>539</v>
      </c>
      <c r="E35" s="94" t="s">
        <v>538</v>
      </c>
      <c r="F35" s="274">
        <v>84</v>
      </c>
      <c r="G35" s="274">
        <v>12</v>
      </c>
      <c r="H35" s="274">
        <v>25</v>
      </c>
      <c r="I35" s="274"/>
      <c r="J35" s="274">
        <v>121</v>
      </c>
      <c r="K35" s="274" t="s">
        <v>15</v>
      </c>
      <c r="L35" s="274">
        <v>3401280</v>
      </c>
      <c r="M35" s="274">
        <f>SUM(C35*J35)</f>
        <v>363</v>
      </c>
      <c r="N35" s="466"/>
      <c r="O35" s="461"/>
      <c r="P35" s="462"/>
    </row>
    <row r="36" spans="1:255" s="120" customFormat="1" ht="13.8">
      <c r="A36" s="425" t="s">
        <v>175</v>
      </c>
      <c r="B36" s="118"/>
      <c r="C36" s="118">
        <f>SUM(C31:C35)</f>
        <v>11</v>
      </c>
      <c r="D36" s="118"/>
      <c r="E36" s="118"/>
      <c r="F36" s="118">
        <f>SUM(F31:F35)</f>
        <v>288</v>
      </c>
      <c r="G36" s="118">
        <f>SUM(G31:G35)</f>
        <v>48</v>
      </c>
      <c r="H36" s="118">
        <f>SUM(H31:H35)</f>
        <v>45</v>
      </c>
      <c r="I36" s="118"/>
      <c r="J36" s="118">
        <f>SUM(J31:J35)</f>
        <v>381</v>
      </c>
      <c r="K36" s="118"/>
      <c r="L36" s="118"/>
      <c r="M36" s="118">
        <f>SUM(M32:M35)</f>
        <v>1059</v>
      </c>
      <c r="N36" s="265">
        <f>SUM(N31:N35)</f>
        <v>0</v>
      </c>
      <c r="O36" s="119"/>
    </row>
    <row r="37" spans="1:255" s="120" customFormat="1" ht="13.8">
      <c r="A37" s="425" t="s">
        <v>235</v>
      </c>
      <c r="B37" s="118"/>
      <c r="C37" s="118">
        <f>SUM(C30,C36)</f>
        <v>22</v>
      </c>
      <c r="D37" s="118"/>
      <c r="E37" s="118"/>
      <c r="F37" s="118">
        <f>SUM(F30,F36)</f>
        <v>684</v>
      </c>
      <c r="G37" s="118">
        <f>SUM(G30,G36)</f>
        <v>136</v>
      </c>
      <c r="H37" s="118">
        <f>SUM(H30,H36)</f>
        <v>88</v>
      </c>
      <c r="I37" s="118"/>
      <c r="J37" s="118">
        <f>SUM(J30,J36)</f>
        <v>908</v>
      </c>
      <c r="K37" s="118"/>
      <c r="L37" s="118"/>
      <c r="M37" s="118">
        <f>SUM(M30,M36)</f>
        <v>2517</v>
      </c>
      <c r="N37" s="265">
        <f>SUM(N30,N36)</f>
        <v>0</v>
      </c>
      <c r="O37" s="119"/>
    </row>
    <row r="38" spans="1:255" s="252" customFormat="1" ht="15.6">
      <c r="A38" s="261" t="s">
        <v>540</v>
      </c>
      <c r="B38" s="262"/>
      <c r="C38" s="262">
        <f>SUM(C22,C37)</f>
        <v>38</v>
      </c>
      <c r="D38" s="254"/>
      <c r="E38" s="262"/>
      <c r="F38" s="262">
        <f>SUM(F22,F37)</f>
        <v>1195</v>
      </c>
      <c r="G38" s="262">
        <f>SUM(G22,G37)</f>
        <v>253</v>
      </c>
      <c r="H38" s="262">
        <f>SUM(H22,H37)</f>
        <v>193</v>
      </c>
      <c r="I38" s="262"/>
      <c r="J38" s="262">
        <f>SUM(J22,J37)</f>
        <v>1641</v>
      </c>
      <c r="K38" s="262"/>
      <c r="L38" s="262"/>
      <c r="M38" s="262">
        <f>SUM(M22,M37)</f>
        <v>4836</v>
      </c>
      <c r="N38" s="263">
        <f>SUM(N22,N30,N36)</f>
        <v>0</v>
      </c>
      <c r="O38" s="253"/>
    </row>
    <row r="39" spans="1:255" s="109" customFormat="1" ht="7.95" customHeight="1">
      <c r="A39" s="255"/>
      <c r="B39" s="256"/>
      <c r="C39" s="257"/>
      <c r="D39" s="256"/>
      <c r="E39" s="258"/>
      <c r="F39" s="259"/>
      <c r="G39" s="259"/>
      <c r="H39" s="259"/>
      <c r="I39" s="259"/>
      <c r="J39" s="259"/>
      <c r="K39" s="259"/>
      <c r="L39" s="259"/>
      <c r="M39" s="259"/>
      <c r="N39" s="260"/>
      <c r="O39" s="121"/>
      <c r="P39" s="121"/>
      <c r="Q39" s="121"/>
      <c r="R39" s="117"/>
      <c r="S39" s="122"/>
      <c r="T39" s="122"/>
      <c r="U39" s="122"/>
      <c r="V39" s="122"/>
      <c r="W39" s="122"/>
      <c r="X39" s="122"/>
      <c r="Y39" s="122"/>
      <c r="Z39" s="122"/>
      <c r="AA39" s="123"/>
      <c r="AB39" s="124"/>
      <c r="AC39" s="121"/>
      <c r="AD39" s="121"/>
      <c r="AE39" s="121"/>
      <c r="AF39" s="117"/>
      <c r="AG39" s="122"/>
      <c r="AH39" s="122"/>
      <c r="AI39" s="122"/>
      <c r="AJ39" s="122"/>
      <c r="AK39" s="122"/>
      <c r="AL39" s="122"/>
      <c r="AM39" s="122"/>
      <c r="AN39" s="122"/>
      <c r="AO39" s="123"/>
      <c r="AP39" s="124"/>
      <c r="AQ39" s="121"/>
      <c r="AR39" s="121"/>
      <c r="AS39" s="121"/>
      <c r="AT39" s="117"/>
      <c r="AU39" s="122"/>
      <c r="AV39" s="122"/>
      <c r="AW39" s="122"/>
      <c r="AX39" s="122"/>
      <c r="AY39" s="122"/>
      <c r="AZ39" s="122"/>
      <c r="BA39" s="122"/>
      <c r="BB39" s="122"/>
      <c r="BC39" s="123"/>
      <c r="BD39" s="124"/>
      <c r="BE39" s="121"/>
      <c r="BF39" s="121"/>
      <c r="BG39" s="121"/>
      <c r="BH39" s="117"/>
      <c r="BI39" s="122"/>
      <c r="BJ39" s="122"/>
      <c r="BK39" s="122"/>
      <c r="BL39" s="122"/>
      <c r="BM39" s="122"/>
      <c r="BN39" s="122"/>
      <c r="BO39" s="122"/>
      <c r="BP39" s="122"/>
      <c r="BQ39" s="123"/>
      <c r="BR39" s="124"/>
      <c r="BS39" s="121"/>
      <c r="BT39" s="121"/>
      <c r="BU39" s="121"/>
      <c r="BV39" s="117"/>
      <c r="BW39" s="122"/>
      <c r="BX39" s="122"/>
      <c r="BY39" s="122"/>
      <c r="BZ39" s="122"/>
      <c r="CA39" s="122"/>
      <c r="CB39" s="122"/>
      <c r="CC39" s="122"/>
      <c r="CD39" s="122"/>
      <c r="CE39" s="123"/>
      <c r="CF39" s="124"/>
      <c r="CG39" s="121"/>
      <c r="CH39" s="121"/>
      <c r="CI39" s="121"/>
      <c r="CJ39" s="117"/>
      <c r="CK39" s="122"/>
      <c r="CL39" s="122"/>
      <c r="CM39" s="122"/>
      <c r="CN39" s="122"/>
      <c r="CO39" s="122"/>
      <c r="CP39" s="122"/>
      <c r="CQ39" s="122"/>
      <c r="CR39" s="122"/>
      <c r="CS39" s="123"/>
      <c r="CT39" s="124"/>
      <c r="CU39" s="121"/>
      <c r="CV39" s="121"/>
      <c r="CW39" s="121"/>
      <c r="CX39" s="117"/>
      <c r="CY39" s="122"/>
      <c r="CZ39" s="122"/>
      <c r="DA39" s="122"/>
      <c r="DB39" s="122"/>
      <c r="DC39" s="122"/>
      <c r="DD39" s="122"/>
      <c r="DE39" s="122"/>
      <c r="DF39" s="122"/>
      <c r="DG39" s="123"/>
      <c r="DH39" s="124"/>
      <c r="DI39" s="121"/>
      <c r="DJ39" s="121"/>
      <c r="DK39" s="121"/>
      <c r="DL39" s="117"/>
      <c r="DM39" s="122"/>
      <c r="DN39" s="122"/>
      <c r="DO39" s="122"/>
      <c r="DP39" s="122"/>
      <c r="DQ39" s="122"/>
      <c r="DR39" s="122"/>
      <c r="DS39" s="122"/>
      <c r="DT39" s="122"/>
      <c r="DU39" s="123"/>
      <c r="DV39" s="124"/>
      <c r="DW39" s="121"/>
      <c r="DX39" s="121"/>
      <c r="DY39" s="121"/>
      <c r="DZ39" s="117"/>
      <c r="EA39" s="122"/>
      <c r="EB39" s="122"/>
      <c r="EC39" s="122"/>
      <c r="ED39" s="122"/>
      <c r="EE39" s="122"/>
      <c r="EF39" s="122"/>
      <c r="EG39" s="122"/>
      <c r="EH39" s="122"/>
      <c r="EI39" s="123"/>
      <c r="EJ39" s="124"/>
      <c r="EK39" s="121"/>
      <c r="EL39" s="121"/>
      <c r="EM39" s="121"/>
      <c r="EN39" s="117"/>
      <c r="EO39" s="122"/>
      <c r="EP39" s="122"/>
      <c r="EQ39" s="122"/>
      <c r="ER39" s="122"/>
      <c r="ES39" s="122"/>
      <c r="ET39" s="122"/>
      <c r="EU39" s="122"/>
      <c r="EV39" s="122"/>
      <c r="EW39" s="123"/>
      <c r="EX39" s="124"/>
      <c r="EY39" s="121"/>
      <c r="EZ39" s="121"/>
      <c r="FA39" s="121"/>
      <c r="FB39" s="117"/>
      <c r="FC39" s="122"/>
      <c r="FD39" s="122"/>
      <c r="FE39" s="122"/>
      <c r="FF39" s="122"/>
      <c r="FG39" s="122"/>
      <c r="FH39" s="122"/>
      <c r="FI39" s="122"/>
      <c r="FJ39" s="122"/>
      <c r="FK39" s="123"/>
      <c r="FL39" s="124"/>
      <c r="FM39" s="121"/>
      <c r="FN39" s="121"/>
      <c r="FO39" s="121"/>
      <c r="FP39" s="117"/>
      <c r="FQ39" s="122"/>
      <c r="FR39" s="122"/>
      <c r="FS39" s="122"/>
      <c r="FT39" s="122"/>
      <c r="FU39" s="122"/>
      <c r="FV39" s="122"/>
      <c r="FW39" s="122"/>
      <c r="FX39" s="122"/>
      <c r="FY39" s="123"/>
      <c r="FZ39" s="124"/>
      <c r="GA39" s="121"/>
      <c r="GB39" s="121"/>
      <c r="GC39" s="121"/>
      <c r="GD39" s="117"/>
      <c r="GE39" s="122"/>
      <c r="GF39" s="122"/>
      <c r="GG39" s="122"/>
      <c r="GH39" s="122"/>
      <c r="GI39" s="122"/>
      <c r="GJ39" s="122"/>
      <c r="GK39" s="122"/>
      <c r="GL39" s="122"/>
      <c r="GM39" s="123"/>
      <c r="GN39" s="124"/>
      <c r="GO39" s="121"/>
      <c r="GP39" s="121"/>
      <c r="GQ39" s="121"/>
      <c r="GR39" s="117"/>
      <c r="GS39" s="122"/>
      <c r="GT39" s="122"/>
      <c r="GU39" s="122"/>
      <c r="GV39" s="122"/>
      <c r="GW39" s="122"/>
      <c r="GX39" s="122"/>
      <c r="GY39" s="122"/>
      <c r="GZ39" s="122"/>
      <c r="HA39" s="123"/>
      <c r="HB39" s="124"/>
      <c r="HC39" s="121"/>
      <c r="HD39" s="121"/>
      <c r="HE39" s="121"/>
      <c r="HF39" s="117"/>
      <c r="HG39" s="122"/>
      <c r="HH39" s="122"/>
      <c r="HI39" s="122"/>
      <c r="HJ39" s="122"/>
      <c r="HK39" s="122"/>
      <c r="HL39" s="122"/>
      <c r="HM39" s="122"/>
      <c r="HN39" s="122"/>
      <c r="HO39" s="123"/>
      <c r="HP39" s="124"/>
      <c r="HQ39" s="121"/>
      <c r="HR39" s="121"/>
      <c r="HS39" s="121"/>
      <c r="HT39" s="117"/>
      <c r="HU39" s="122"/>
      <c r="HV39" s="122"/>
      <c r="HW39" s="122"/>
      <c r="HX39" s="122"/>
      <c r="HY39" s="122"/>
      <c r="HZ39" s="122"/>
      <c r="IA39" s="122"/>
      <c r="IB39" s="122"/>
      <c r="IC39" s="123"/>
      <c r="ID39" s="124"/>
      <c r="IE39" s="121"/>
      <c r="IF39" s="121"/>
      <c r="IG39" s="121"/>
      <c r="IH39" s="117"/>
      <c r="II39" s="122"/>
      <c r="IJ39" s="122"/>
      <c r="IK39" s="122"/>
      <c r="IL39" s="122"/>
      <c r="IM39" s="122"/>
      <c r="IN39" s="122"/>
      <c r="IO39" s="122"/>
      <c r="IP39" s="122"/>
      <c r="IQ39" s="123"/>
      <c r="IR39" s="124"/>
      <c r="IS39" s="121"/>
      <c r="IT39" s="121"/>
      <c r="IU39" s="121"/>
    </row>
    <row r="40" spans="1:255">
      <c r="A40" s="524" t="s">
        <v>135</v>
      </c>
      <c r="B40" s="524"/>
      <c r="C40" s="524"/>
      <c r="D40" s="524"/>
      <c r="E40" s="524"/>
      <c r="F40" s="524"/>
      <c r="G40" s="524"/>
      <c r="H40" s="524"/>
      <c r="I40" s="524"/>
      <c r="J40" s="524"/>
      <c r="K40" s="524"/>
      <c r="L40" s="524"/>
      <c r="M40" s="524"/>
      <c r="N40" s="524"/>
    </row>
    <row r="41" spans="1:255" ht="37.200000000000003" customHeight="1">
      <c r="A41" s="116"/>
      <c r="B41" s="137"/>
      <c r="C41" s="137"/>
      <c r="D41" s="137"/>
      <c r="E41" s="137"/>
      <c r="F41" s="137"/>
      <c r="G41" s="137"/>
      <c r="H41" s="116"/>
      <c r="I41" s="116"/>
      <c r="J41" s="116"/>
      <c r="K41" s="116"/>
      <c r="L41" s="116"/>
      <c r="M41" s="116"/>
      <c r="N41" s="116"/>
    </row>
  </sheetData>
  <mergeCells count="24">
    <mergeCell ref="A40:N40"/>
    <mergeCell ref="A11:M11"/>
    <mergeCell ref="L1:M1"/>
    <mergeCell ref="A6:A7"/>
    <mergeCell ref="B6:B7"/>
    <mergeCell ref="C6:C7"/>
    <mergeCell ref="F6:J6"/>
    <mergeCell ref="K6:K7"/>
    <mergeCell ref="L6:L7"/>
    <mergeCell ref="M6:M7"/>
    <mergeCell ref="K3:N3"/>
    <mergeCell ref="A5:N5"/>
    <mergeCell ref="N6:N7"/>
    <mergeCell ref="D7:E7"/>
    <mergeCell ref="A8:M8"/>
    <mergeCell ref="A9:N9"/>
    <mergeCell ref="A20:N20"/>
    <mergeCell ref="A23:N23"/>
    <mergeCell ref="A24:N24"/>
    <mergeCell ref="A10:N10"/>
    <mergeCell ref="A12:N12"/>
    <mergeCell ref="A14:N14"/>
    <mergeCell ref="A16:N16"/>
    <mergeCell ref="A18:N18"/>
  </mergeCells>
  <printOptions horizontalCentered="1"/>
  <pageMargins left="0.43307086614173229" right="0.23622047244094491" top="1.0236220472440944" bottom="0.35433070866141736" header="0.86614173228346458" footer="0.19685039370078741"/>
  <pageSetup paperSize="9" scale="87" orientation="landscape" r:id="rId1"/>
  <headerFooter differentFirst="1" alignWithMargins="0">
    <oddHeader>&amp;C&amp;9&amp;P</oddHeader>
    <oddFooter>&amp;R&amp;8ФСТ Динамо</oddFooter>
  </headerFooter>
  <rowBreaks count="1" manualBreakCount="1">
    <brk id="19" max="13" man="1"/>
  </rowBreaks>
  <drawing r:id="rId2"/>
  <legacyDrawing r:id="rId3"/>
  <oleObjects>
    <mc:AlternateContent xmlns:mc="http://schemas.openxmlformats.org/markup-compatibility/2006">
      <mc:Choice Requires="x14">
        <oleObject progId="MSPhotoEd.3" shapeId="10241" r:id="rId4">
          <objectPr defaultSize="0" autoPict="0" r:id="rId5">
            <anchor moveWithCells="1" sizeWithCells="1">
              <from>
                <xdr:col>23</xdr:col>
                <xdr:colOff>45720</xdr:colOff>
                <xdr:row>38</xdr:row>
                <xdr:rowOff>0</xdr:rowOff>
              </from>
              <to>
                <xdr:col>26</xdr:col>
                <xdr:colOff>480060</xdr:colOff>
                <xdr:row>38</xdr:row>
                <xdr:rowOff>0</xdr:rowOff>
              </to>
            </anchor>
          </objectPr>
        </oleObject>
      </mc:Choice>
      <mc:Fallback>
        <oleObject progId="MSPhotoEd.3" shapeId="10241" r:id="rId4"/>
      </mc:Fallback>
    </mc:AlternateContent>
    <mc:AlternateContent xmlns:mc="http://schemas.openxmlformats.org/markup-compatibility/2006">
      <mc:Choice Requires="x14">
        <oleObject progId="MSPhotoEd.3" shapeId="10242" r:id="rId6">
          <objectPr defaultSize="0" autoPict="0" r:id="rId5">
            <anchor moveWithCells="1" sizeWithCells="1">
              <from>
                <xdr:col>23</xdr:col>
                <xdr:colOff>45720</xdr:colOff>
                <xdr:row>38</xdr:row>
                <xdr:rowOff>0</xdr:rowOff>
              </from>
              <to>
                <xdr:col>26</xdr:col>
                <xdr:colOff>480060</xdr:colOff>
                <xdr:row>38</xdr:row>
                <xdr:rowOff>0</xdr:rowOff>
              </to>
            </anchor>
          </objectPr>
        </oleObject>
      </mc:Choice>
      <mc:Fallback>
        <oleObject progId="MSPhotoEd.3" shapeId="1024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14</vt:i4>
      </vt:variant>
    </vt:vector>
  </HeadingPairs>
  <TitlesOfParts>
    <vt:vector size="21" baseType="lpstr">
      <vt:lpstr>25ФСТ Україна</vt:lpstr>
      <vt:lpstr>25ЦШВСМ Укр</vt:lpstr>
      <vt:lpstr>25Спартак</vt:lpstr>
      <vt:lpstr>ЦШВСМ Спартак25</vt:lpstr>
      <vt:lpstr>ФСТ КОЛОС 25</vt:lpstr>
      <vt:lpstr>25ЦШВСМ Колос</vt:lpstr>
      <vt:lpstr>Динамо 25</vt:lpstr>
      <vt:lpstr>'25Спартак'!Заголовки_для_печати</vt:lpstr>
      <vt:lpstr>'25ФСТ Україна'!Заголовки_для_печати</vt:lpstr>
      <vt:lpstr>'25ЦШВСМ Колос'!Заголовки_для_печати</vt:lpstr>
      <vt:lpstr>'25ЦШВСМ Укр'!Заголовки_для_печати</vt:lpstr>
      <vt:lpstr>'Динамо 25'!Заголовки_для_печати</vt:lpstr>
      <vt:lpstr>'ФСТ КОЛОС 25'!Заголовки_для_печати</vt:lpstr>
      <vt:lpstr>'ЦШВСМ Спартак25'!Заголовки_для_печати</vt:lpstr>
      <vt:lpstr>'25Спартак'!Область_печати</vt:lpstr>
      <vt:lpstr>'25ФСТ Україна'!Область_печати</vt:lpstr>
      <vt:lpstr>'25ЦШВСМ Колос'!Область_печати</vt:lpstr>
      <vt:lpstr>'25ЦШВСМ Укр'!Область_печати</vt:lpstr>
      <vt:lpstr>'Динамо 25'!Область_печати</vt:lpstr>
      <vt:lpstr>'ФСТ КОЛОС 25'!Область_печати</vt:lpstr>
      <vt:lpstr>'ЦШВСМ Спартак25'!Область_печати</vt:lpstr>
    </vt:vector>
  </TitlesOfParts>
  <Company>MoBIL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Меркулова Ирина Геннадьевна</cp:lastModifiedBy>
  <cp:lastPrinted>2024-12-19T13:15:24Z</cp:lastPrinted>
  <dcterms:created xsi:type="dcterms:W3CDTF">2016-11-02T10:42:19Z</dcterms:created>
  <dcterms:modified xsi:type="dcterms:W3CDTF">2024-12-24T08:43:42Z</dcterms:modified>
</cp:coreProperties>
</file>